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https://vicgov-my.sharepoint.com/personal/aaron_khoo_vpsc_vic_gov_au/Documents/2. Capability Framework/ICRS Submission - Capability Framework/"/>
    </mc:Choice>
  </mc:AlternateContent>
  <xr:revisionPtr revIDLastSave="7" documentId="8_{0EBCD8D7-13C4-FC4A-BA61-EBF1CA729C83}" xr6:coauthVersionLast="45" xr6:coauthVersionMax="45" xr10:uidLastSave="{4F481E6A-A1E3-2449-8DA9-8638DCBDB3A3}"/>
  <bookViews>
    <workbookView xWindow="1240" yWindow="460" windowWidth="34240" windowHeight="19600" xr2:uid="{DBD2FDEC-8012-4A8B-AAAA-97BBC59E7E98}"/>
  </bookViews>
  <sheets>
    <sheet name="Self Assessment" sheetId="1" r:id="rId1"/>
    <sheet name="Your Capability Profile" sheetId="4" r:id="rId2"/>
    <sheet name="Future Role Requirements" sheetId="7" r:id="rId3"/>
    <sheet name="Demo Values" sheetId="8" state="hidden" r:id="rId4"/>
    <sheet name="Values" sheetId="2" state="hidden" r:id="rId5"/>
  </sheets>
  <definedNames>
    <definedName name="caplist">Values!$A$2:$A$32</definedName>
    <definedName name="_xlnm.Print_Area" localSheetId="1">'Your Capability Profile'!$A$1:$M$99</definedName>
    <definedName name="scale">Values!$A$34:$A$42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9" i="4" l="1"/>
  <c r="C96" i="4"/>
  <c r="C93" i="4"/>
  <c r="C90" i="4"/>
  <c r="C87" i="4"/>
  <c r="C84" i="4"/>
  <c r="C80" i="4"/>
  <c r="C77" i="4"/>
  <c r="C74" i="4"/>
  <c r="C71" i="4"/>
  <c r="C68" i="4"/>
  <c r="C65" i="4"/>
  <c r="C61" i="4"/>
  <c r="C58" i="4"/>
  <c r="C55" i="4"/>
  <c r="C52" i="4"/>
  <c r="C49" i="4"/>
  <c r="C46" i="4"/>
  <c r="C42" i="4"/>
  <c r="C39" i="4"/>
  <c r="C33" i="4"/>
  <c r="C27" i="4"/>
  <c r="C23" i="4"/>
  <c r="C20" i="4"/>
  <c r="C17" i="4"/>
  <c r="C14" i="4"/>
  <c r="C8" i="4"/>
  <c r="H20" i="7"/>
  <c r="H19" i="7"/>
  <c r="H18" i="7"/>
  <c r="H17" i="7"/>
  <c r="H16" i="7"/>
  <c r="H15" i="7"/>
  <c r="H14" i="7"/>
  <c r="H13" i="7"/>
  <c r="H12" i="7"/>
  <c r="C36" i="4" s="1"/>
  <c r="H11" i="7"/>
  <c r="C30" i="4" s="1"/>
  <c r="G11" i="7"/>
  <c r="G12" i="7"/>
  <c r="G13" i="7"/>
  <c r="G14" i="7"/>
  <c r="G15" i="7"/>
  <c r="G16" i="7"/>
  <c r="G17" i="7"/>
  <c r="G18" i="7"/>
  <c r="G19" i="7"/>
  <c r="G20" i="7"/>
  <c r="C11" i="4" l="1"/>
  <c r="L99" i="4"/>
  <c r="L96" i="4"/>
  <c r="L90" i="4"/>
  <c r="L87" i="4"/>
  <c r="L84" i="4"/>
  <c r="L77" i="4"/>
  <c r="L74" i="4"/>
  <c r="L71" i="4"/>
  <c r="L68" i="4"/>
  <c r="J52" i="4"/>
  <c r="L49" i="4"/>
  <c r="L46" i="4"/>
  <c r="I39" i="4"/>
  <c r="K36" i="4"/>
  <c r="L23" i="4"/>
  <c r="L20" i="4"/>
  <c r="L17" i="4"/>
  <c r="L11" i="4"/>
  <c r="C12" i="7"/>
  <c r="C13" i="7"/>
  <c r="C14" i="7"/>
  <c r="C15" i="7"/>
  <c r="C16" i="7"/>
  <c r="C17" i="7"/>
  <c r="C18" i="7"/>
  <c r="C19" i="7"/>
  <c r="C20" i="7"/>
  <c r="C11" i="7"/>
  <c r="F20" i="7"/>
  <c r="F19" i="7"/>
  <c r="F18" i="7"/>
  <c r="L65" i="4"/>
  <c r="F17" i="7"/>
  <c r="F16" i="7"/>
  <c r="F15" i="7"/>
  <c r="F14" i="7"/>
  <c r="F13" i="7"/>
  <c r="F12" i="7"/>
  <c r="C86" i="4"/>
  <c r="L86" i="4" s="1"/>
  <c r="C89" i="4"/>
  <c r="I89" i="4" s="1"/>
  <c r="C92" i="4"/>
  <c r="I92" i="4" s="1"/>
  <c r="C95" i="4"/>
  <c r="I95" i="4" s="1"/>
  <c r="C98" i="4"/>
  <c r="L98" i="4" s="1"/>
  <c r="C83" i="4"/>
  <c r="F83" i="4" s="1"/>
  <c r="C67" i="4"/>
  <c r="J67" i="4" s="1"/>
  <c r="C70" i="4"/>
  <c r="C73" i="4"/>
  <c r="L73" i="4" s="1"/>
  <c r="C76" i="4"/>
  <c r="F76" i="4" s="1"/>
  <c r="C79" i="4"/>
  <c r="E79" i="4" s="1"/>
  <c r="C64" i="4"/>
  <c r="I64" i="4" s="1"/>
  <c r="C48" i="4"/>
  <c r="L48" i="4" s="1"/>
  <c r="C51" i="4"/>
  <c r="E51" i="4" s="1"/>
  <c r="C54" i="4"/>
  <c r="F54" i="4" s="1"/>
  <c r="C57" i="4"/>
  <c r="C60" i="4"/>
  <c r="L60" i="4" s="1"/>
  <c r="C45" i="4"/>
  <c r="E45" i="4" s="1"/>
  <c r="C29" i="4"/>
  <c r="F29" i="4" s="1"/>
  <c r="C32" i="4"/>
  <c r="C35" i="4"/>
  <c r="E35" i="4" s="1"/>
  <c r="C38" i="4"/>
  <c r="H38" i="4" s="1"/>
  <c r="C41" i="4"/>
  <c r="J41" i="4" s="1"/>
  <c r="C26" i="4"/>
  <c r="I26" i="4" s="1"/>
  <c r="C10" i="4"/>
  <c r="E10" i="4" s="1"/>
  <c r="C13" i="4"/>
  <c r="G13" i="4" s="1"/>
  <c r="C16" i="4"/>
  <c r="J16" i="4" s="1"/>
  <c r="C19" i="4"/>
  <c r="E19" i="4" s="1"/>
  <c r="C22" i="4"/>
  <c r="E22" i="4" s="1"/>
  <c r="C7" i="4"/>
  <c r="I7" i="4" s="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10" i="1"/>
  <c r="F11" i="7" l="1"/>
  <c r="L14" i="4"/>
  <c r="E7" i="4"/>
  <c r="L61" i="4"/>
  <c r="L93" i="4"/>
  <c r="L30" i="4"/>
  <c r="L80" i="4"/>
  <c r="L58" i="4"/>
  <c r="L42" i="4"/>
  <c r="K52" i="4"/>
  <c r="L55" i="4"/>
  <c r="L33" i="4"/>
  <c r="J27" i="4"/>
  <c r="F39" i="4"/>
  <c r="J39" i="4"/>
  <c r="G39" i="4"/>
  <c r="K39" i="4"/>
  <c r="H39" i="4"/>
  <c r="L39" i="4"/>
  <c r="E39" i="4"/>
  <c r="G52" i="4"/>
  <c r="I99" i="4"/>
  <c r="F99" i="4"/>
  <c r="J99" i="4"/>
  <c r="E99" i="4"/>
  <c r="G99" i="4"/>
  <c r="K99" i="4"/>
  <c r="H99" i="4"/>
  <c r="E96" i="4"/>
  <c r="I96" i="4"/>
  <c r="F96" i="4"/>
  <c r="J96" i="4"/>
  <c r="G96" i="4"/>
  <c r="K96" i="4"/>
  <c r="H96" i="4"/>
  <c r="I90" i="4"/>
  <c r="F90" i="4"/>
  <c r="J90" i="4"/>
  <c r="E90" i="4"/>
  <c r="G90" i="4"/>
  <c r="K90" i="4"/>
  <c r="H90" i="4"/>
  <c r="I87" i="4"/>
  <c r="F87" i="4"/>
  <c r="J87" i="4"/>
  <c r="E87" i="4"/>
  <c r="G87" i="4"/>
  <c r="K87" i="4"/>
  <c r="H87" i="4"/>
  <c r="I84" i="4"/>
  <c r="F84" i="4"/>
  <c r="J84" i="4"/>
  <c r="E84" i="4"/>
  <c r="G84" i="4"/>
  <c r="K84" i="4"/>
  <c r="H84" i="4"/>
  <c r="E77" i="4"/>
  <c r="I77" i="4"/>
  <c r="F77" i="4"/>
  <c r="J77" i="4"/>
  <c r="G77" i="4"/>
  <c r="K77" i="4"/>
  <c r="H77" i="4"/>
  <c r="I74" i="4"/>
  <c r="F74" i="4"/>
  <c r="J74" i="4"/>
  <c r="E74" i="4"/>
  <c r="G74" i="4"/>
  <c r="K74" i="4"/>
  <c r="H74" i="4"/>
  <c r="I71" i="4"/>
  <c r="F71" i="4"/>
  <c r="J71" i="4"/>
  <c r="E71" i="4"/>
  <c r="G71" i="4"/>
  <c r="K71" i="4"/>
  <c r="H71" i="4"/>
  <c r="I68" i="4"/>
  <c r="F68" i="4"/>
  <c r="J68" i="4"/>
  <c r="E68" i="4"/>
  <c r="G68" i="4"/>
  <c r="K68" i="4"/>
  <c r="H68" i="4"/>
  <c r="E65" i="4"/>
  <c r="I65" i="4"/>
  <c r="F65" i="4"/>
  <c r="J65" i="4"/>
  <c r="G65" i="4"/>
  <c r="K65" i="4"/>
  <c r="H65" i="4"/>
  <c r="H61" i="4"/>
  <c r="H52" i="4"/>
  <c r="L52" i="4"/>
  <c r="E52" i="4"/>
  <c r="I52" i="4"/>
  <c r="F52" i="4"/>
  <c r="I49" i="4"/>
  <c r="F49" i="4"/>
  <c r="J49" i="4"/>
  <c r="E49" i="4"/>
  <c r="G49" i="4"/>
  <c r="K49" i="4"/>
  <c r="H49" i="4"/>
  <c r="E46" i="4"/>
  <c r="I46" i="4"/>
  <c r="F46" i="4"/>
  <c r="J46" i="4"/>
  <c r="G46" i="4"/>
  <c r="K46" i="4"/>
  <c r="H46" i="4"/>
  <c r="H36" i="4"/>
  <c r="L36" i="4"/>
  <c r="E36" i="4"/>
  <c r="I36" i="4"/>
  <c r="F36" i="4"/>
  <c r="J36" i="4"/>
  <c r="G36" i="4"/>
  <c r="I23" i="4"/>
  <c r="F23" i="4"/>
  <c r="J23" i="4"/>
  <c r="E23" i="4"/>
  <c r="G23" i="4"/>
  <c r="K23" i="4"/>
  <c r="H23" i="4"/>
  <c r="I20" i="4"/>
  <c r="F20" i="4"/>
  <c r="J20" i="4"/>
  <c r="E20" i="4"/>
  <c r="G20" i="4"/>
  <c r="K20" i="4"/>
  <c r="H20" i="4"/>
  <c r="I17" i="4"/>
  <c r="F17" i="4"/>
  <c r="J17" i="4"/>
  <c r="E17" i="4"/>
  <c r="G17" i="4"/>
  <c r="K17" i="4"/>
  <c r="H17" i="4"/>
  <c r="I11" i="4"/>
  <c r="F11" i="4"/>
  <c r="J11" i="4"/>
  <c r="E11" i="4"/>
  <c r="G11" i="4"/>
  <c r="K11" i="4"/>
  <c r="H11" i="4"/>
  <c r="I8" i="4"/>
  <c r="F8" i="4"/>
  <c r="J8" i="4"/>
  <c r="E8" i="4"/>
  <c r="G8" i="4"/>
  <c r="H8" i="4"/>
  <c r="E16" i="4"/>
  <c r="E13" i="4"/>
  <c r="L35" i="4"/>
  <c r="K60" i="4"/>
  <c r="J22" i="4"/>
  <c r="G35" i="4"/>
  <c r="G73" i="4"/>
  <c r="G48" i="4"/>
  <c r="I86" i="4"/>
  <c r="H10" i="4"/>
  <c r="F60" i="4"/>
  <c r="G98" i="4"/>
  <c r="F13" i="4"/>
  <c r="F45" i="4"/>
  <c r="I83" i="4"/>
  <c r="J89" i="4"/>
  <c r="K7" i="4"/>
  <c r="H22" i="4"/>
  <c r="L13" i="4"/>
  <c r="L10" i="4"/>
  <c r="G10" i="4"/>
  <c r="K38" i="4"/>
  <c r="K35" i="4"/>
  <c r="F35" i="4"/>
  <c r="J45" i="4"/>
  <c r="I48" i="4"/>
  <c r="I51" i="4"/>
  <c r="G60" i="4"/>
  <c r="I73" i="4"/>
  <c r="I76" i="4"/>
  <c r="E86" i="4"/>
  <c r="J86" i="4"/>
  <c r="J92" i="4"/>
  <c r="I98" i="4"/>
  <c r="J7" i="4"/>
  <c r="F51" i="4"/>
  <c r="L22" i="4"/>
  <c r="G22" i="4"/>
  <c r="K13" i="4"/>
  <c r="K10" i="4"/>
  <c r="F10" i="4"/>
  <c r="G38" i="4"/>
  <c r="J35" i="4"/>
  <c r="J29" i="4"/>
  <c r="E48" i="4"/>
  <c r="J48" i="4"/>
  <c r="I60" i="4"/>
  <c r="E73" i="4"/>
  <c r="J73" i="4"/>
  <c r="F79" i="4"/>
  <c r="F86" i="4"/>
  <c r="K86" i="4"/>
  <c r="E98" i="4"/>
  <c r="J98" i="4"/>
  <c r="L38" i="4"/>
  <c r="F7" i="4"/>
  <c r="K22" i="4"/>
  <c r="F22" i="4"/>
  <c r="J10" i="4"/>
  <c r="F38" i="4"/>
  <c r="H35" i="4"/>
  <c r="F48" i="4"/>
  <c r="K48" i="4"/>
  <c r="E60" i="4"/>
  <c r="J60" i="4"/>
  <c r="F73" i="4"/>
  <c r="K73" i="4"/>
  <c r="G86" i="4"/>
  <c r="E89" i="4"/>
  <c r="F98" i="4"/>
  <c r="K98" i="4"/>
  <c r="I19" i="4"/>
  <c r="E32" i="4"/>
  <c r="I32" i="4"/>
  <c r="L57" i="4"/>
  <c r="H57" i="4"/>
  <c r="K57" i="4"/>
  <c r="G57" i="4"/>
  <c r="L70" i="4"/>
  <c r="H70" i="4"/>
  <c r="K70" i="4"/>
  <c r="G70" i="4"/>
  <c r="E26" i="4"/>
  <c r="J64" i="4"/>
  <c r="J95" i="4"/>
  <c r="I16" i="4"/>
  <c r="E41" i="4"/>
  <c r="I41" i="4"/>
  <c r="L54" i="4"/>
  <c r="H54" i="4"/>
  <c r="K54" i="4"/>
  <c r="G54" i="4"/>
  <c r="L67" i="4"/>
  <c r="H67" i="4"/>
  <c r="K67" i="4"/>
  <c r="G67" i="4"/>
  <c r="K19" i="4"/>
  <c r="F19" i="4"/>
  <c r="H16" i="4"/>
  <c r="K32" i="4"/>
  <c r="H29" i="4"/>
  <c r="I57" i="4"/>
  <c r="E64" i="4"/>
  <c r="E67" i="4"/>
  <c r="E70" i="4"/>
  <c r="I79" i="4"/>
  <c r="E92" i="4"/>
  <c r="I13" i="4"/>
  <c r="L45" i="4"/>
  <c r="H45" i="4"/>
  <c r="K45" i="4"/>
  <c r="L76" i="4"/>
  <c r="H76" i="4"/>
  <c r="K76" i="4"/>
  <c r="G76" i="4"/>
  <c r="L83" i="4"/>
  <c r="H83" i="4"/>
  <c r="K83" i="4"/>
  <c r="G83" i="4"/>
  <c r="G7" i="4"/>
  <c r="J19" i="4"/>
  <c r="G16" i="4"/>
  <c r="J13" i="4"/>
  <c r="L41" i="4"/>
  <c r="J38" i="4"/>
  <c r="J32" i="4"/>
  <c r="L29" i="4"/>
  <c r="G29" i="4"/>
  <c r="G45" i="4"/>
  <c r="J76" i="4"/>
  <c r="J83" i="4"/>
  <c r="F89" i="4"/>
  <c r="F92" i="4"/>
  <c r="F95" i="4"/>
  <c r="H19" i="4"/>
  <c r="K16" i="4"/>
  <c r="F16" i="4"/>
  <c r="H13" i="4"/>
  <c r="K41" i="4"/>
  <c r="F41" i="4"/>
  <c r="H32" i="4"/>
  <c r="K29" i="4"/>
  <c r="I45" i="4"/>
  <c r="E54" i="4"/>
  <c r="E57" i="4"/>
  <c r="I67" i="4"/>
  <c r="I70" i="4"/>
  <c r="E76" i="4"/>
  <c r="E83" i="4"/>
  <c r="L26" i="4"/>
  <c r="H26" i="4"/>
  <c r="L64" i="4"/>
  <c r="H64" i="4"/>
  <c r="K64" i="4"/>
  <c r="G64" i="4"/>
  <c r="L95" i="4"/>
  <c r="H95" i="4"/>
  <c r="K95" i="4"/>
  <c r="G95" i="4"/>
  <c r="L19" i="4"/>
  <c r="G19" i="4"/>
  <c r="J26" i="4"/>
  <c r="L32" i="4"/>
  <c r="G32" i="4"/>
  <c r="F57" i="4"/>
  <c r="J70" i="4"/>
  <c r="E29" i="4"/>
  <c r="I29" i="4"/>
  <c r="L79" i="4"/>
  <c r="H79" i="4"/>
  <c r="K79" i="4"/>
  <c r="G79" i="4"/>
  <c r="L92" i="4"/>
  <c r="H92" i="4"/>
  <c r="K92" i="4"/>
  <c r="G92" i="4"/>
  <c r="F26" i="4"/>
  <c r="K26" i="4"/>
  <c r="H41" i="4"/>
  <c r="F32" i="4"/>
  <c r="I54" i="4"/>
  <c r="E95" i="4"/>
  <c r="L7" i="4"/>
  <c r="H7" i="4"/>
  <c r="E38" i="4"/>
  <c r="I38" i="4"/>
  <c r="L51" i="4"/>
  <c r="H51" i="4"/>
  <c r="K51" i="4"/>
  <c r="G51" i="4"/>
  <c r="L89" i="4"/>
  <c r="H89" i="4"/>
  <c r="K89" i="4"/>
  <c r="G89" i="4"/>
  <c r="L16" i="4"/>
  <c r="G26" i="4"/>
  <c r="G41" i="4"/>
  <c r="J51" i="4"/>
  <c r="J54" i="4"/>
  <c r="J57" i="4"/>
  <c r="F64" i="4"/>
  <c r="F67" i="4"/>
  <c r="F70" i="4"/>
  <c r="J79" i="4"/>
  <c r="I22" i="4"/>
  <c r="I10" i="4"/>
  <c r="I35" i="4"/>
  <c r="H48" i="4"/>
  <c r="H60" i="4"/>
  <c r="H73" i="4"/>
  <c r="H86" i="4"/>
  <c r="H98" i="4"/>
  <c r="H14" i="4" l="1"/>
  <c r="J14" i="4"/>
  <c r="E14" i="4"/>
  <c r="K14" i="4"/>
  <c r="F14" i="4"/>
  <c r="L8" i="4"/>
  <c r="K8" i="4"/>
  <c r="G14" i="4"/>
  <c r="I14" i="4"/>
  <c r="F27" i="4"/>
  <c r="G42" i="4"/>
  <c r="H93" i="4"/>
  <c r="J42" i="4"/>
  <c r="F93" i="4"/>
  <c r="F61" i="4"/>
  <c r="E61" i="4"/>
  <c r="I93" i="4"/>
  <c r="G61" i="4"/>
  <c r="K30" i="4"/>
  <c r="G30" i="4"/>
  <c r="F30" i="4"/>
  <c r="I30" i="4"/>
  <c r="J61" i="4"/>
  <c r="K93" i="4"/>
  <c r="K61" i="4"/>
  <c r="I61" i="4"/>
  <c r="G93" i="4"/>
  <c r="G80" i="4"/>
  <c r="E30" i="4"/>
  <c r="I80" i="4"/>
  <c r="H30" i="4"/>
  <c r="J30" i="4"/>
  <c r="E80" i="4"/>
  <c r="J93" i="4"/>
  <c r="H80" i="4"/>
  <c r="J80" i="4"/>
  <c r="K80" i="4"/>
  <c r="F80" i="4"/>
  <c r="E93" i="4"/>
  <c r="H58" i="4"/>
  <c r="G58" i="4"/>
  <c r="E58" i="4"/>
  <c r="I58" i="4"/>
  <c r="I42" i="4"/>
  <c r="K42" i="4"/>
  <c r="E42" i="4"/>
  <c r="H55" i="4"/>
  <c r="J58" i="4"/>
  <c r="L27" i="4"/>
  <c r="E33" i="4"/>
  <c r="H42" i="4"/>
  <c r="F42" i="4"/>
  <c r="K58" i="4"/>
  <c r="F58" i="4"/>
  <c r="K55" i="4"/>
  <c r="F55" i="4"/>
  <c r="I55" i="4"/>
  <c r="H33" i="4"/>
  <c r="J33" i="4"/>
  <c r="K33" i="4"/>
  <c r="F33" i="4"/>
  <c r="G33" i="4"/>
  <c r="I33" i="4"/>
  <c r="G55" i="4"/>
  <c r="E55" i="4"/>
  <c r="E27" i="4"/>
  <c r="J55" i="4"/>
  <c r="G27" i="4"/>
  <c r="H27" i="4"/>
  <c r="I27" i="4"/>
  <c r="K27" i="4"/>
  <c r="F11" i="1" l="1"/>
  <c r="F12" i="1"/>
  <c r="F13" i="1"/>
  <c r="F14" i="1"/>
  <c r="F15" i="1"/>
  <c r="F16" i="1"/>
  <c r="F18" i="1"/>
  <c r="F19" i="1"/>
  <c r="F20" i="1"/>
  <c r="F22" i="1"/>
  <c r="F23" i="1"/>
  <c r="F24" i="1"/>
  <c r="F25" i="1"/>
  <c r="F26" i="1"/>
  <c r="F27" i="1"/>
  <c r="F28" i="1"/>
  <c r="F29" i="1"/>
  <c r="F30" i="1"/>
  <c r="F31" i="1"/>
  <c r="F32" i="1"/>
  <c r="F33" i="1"/>
  <c r="F34" i="1"/>
  <c r="F35" i="1"/>
  <c r="F36" i="1"/>
  <c r="F37" i="1"/>
  <c r="F38" i="1"/>
  <c r="F39" i="1"/>
  <c r="F10" i="1"/>
  <c r="F21" i="1"/>
  <c r="F17" i="1"/>
</calcChain>
</file>

<file path=xl/sharedStrings.xml><?xml version="1.0" encoding="utf-8"?>
<sst xmlns="http://schemas.openxmlformats.org/spreadsheetml/2006/main" count="448" uniqueCount="219">
  <si>
    <t>Capability</t>
  </si>
  <si>
    <t>Definition</t>
  </si>
  <si>
    <t>Resilience</t>
  </si>
  <si>
    <t>Flexibility &amp; adaptability</t>
  </si>
  <si>
    <t>Outcomes Thinking</t>
  </si>
  <si>
    <t>Working collaboratively</t>
  </si>
  <si>
    <t>Promote inclusion</t>
  </si>
  <si>
    <t xml:space="preserve">Self awareness </t>
  </si>
  <si>
    <t>Digital &amp; Technological Literacy</t>
  </si>
  <si>
    <t>Lead and navigate change</t>
  </si>
  <si>
    <t>Develop capability</t>
  </si>
  <si>
    <t>Team Management</t>
  </si>
  <si>
    <t>Knowledge management &amp; business continuity</t>
  </si>
  <si>
    <t>Resource mobilisation</t>
  </si>
  <si>
    <t>Customer Focus</t>
  </si>
  <si>
    <t>Capability Definition</t>
  </si>
  <si>
    <t>Foundational</t>
  </si>
  <si>
    <t>Applied</t>
  </si>
  <si>
    <t>Accomplished</t>
  </si>
  <si>
    <t>Leading</t>
  </si>
  <si>
    <t>Maintain a positive attitude and consistently deliver quality work in the face of challenging situations</t>
  </si>
  <si>
    <t xml:space="preserve">Is open to new ideas &amp; approaches. Offers own opinions, asks questions makes suggestions; Does not give up easily; Maintains discipline in keeping to work planned or assigned. </t>
  </si>
  <si>
    <t>Gives frank and honest feedback/advice. Listens when ideas are challenged, seeks to understand the nature of criticism &amp; respond constructively; Displays confidence and conviction when communicating an opinion</t>
  </si>
  <si>
    <t>Keeps self and others calm when under pressure; Is decisive and charts course of actions enabling teams to resolve a challenging situation</t>
  </si>
  <si>
    <t>Creates a climate which encourages and supports openness, persistence and genuine debate around critical issues. Provides sound explanation &amp; argument for agreed positions</t>
  </si>
  <si>
    <t>Adjust approach in line with changing priorities, is open to acquiring and developing skills and knowledge, adapt to new ways of working or organise work to deliver results</t>
  </si>
  <si>
    <t>Considers the merits of new ideas and approaches. Is willing to develop &amp; apply new skills</t>
  </si>
  <si>
    <t>Accept changed priorities without undue discomfort. Responds quickly to changes. Comfortable working in collaboration with teams outside of own organisation</t>
  </si>
  <si>
    <t xml:space="preserve">Adapts systems &amp; processes quickly to changed priorities &amp; situations </t>
  </si>
  <si>
    <t>Works to find new ways to deliver outcomes; Recognises the merits of different options &amp; acts accordingly; Has courage to alter strategies in situations when there are clear indications of existing strategy may not deliver the best outcome; where significant amount of effort or investment has been put in. Builds commitment of others to adopt new strategies to deliver against outcomes</t>
  </si>
  <si>
    <t xml:space="preserve">Think and work in different ways to create better public value for Victorians; Establish ways to clearly and effectively measure the impact of government activity </t>
  </si>
  <si>
    <t>Articulates how work, policies and services fit into organisation’s objectives; Accepts responsibility for own actions; shows commitment to completing work activities effectively</t>
  </si>
  <si>
    <t>Works with sense of purpose within the team and enables others to understand the strategic direction of the branch and organisation; Creates a sense of purpose within the team by establishing links between work and impact to the community</t>
  </si>
  <si>
    <t>Establishes mechanisms to monitor impact of work on the community; Ensures team/organisation’s  operating and delivery model is designed in ways that creates a positive impact on community</t>
  </si>
  <si>
    <t>Is up to date with needs of community and formulates strategies that are aligned to community needs; Removes barriers that prevents achievement of outcomes for the community</t>
  </si>
  <si>
    <t>Builds trust and rapport with others; Sets common goals through a high degree of empathy; Display willingness to share control and responsibility with peers the service, external partners, and community) in the delivery of work and outcomes</t>
  </si>
  <si>
    <t>Cooperates and works well with others in pursuit of team goals; Share information and acknowledge others’ efforts; Step in to help others where required</t>
  </si>
  <si>
    <t>Build a supportive and cooperative team environment; Engages other teams to share information in order to understand or respond to issues; Support others in challenging situations</t>
  </si>
  <si>
    <t>Guides others to create a culture of collaboration; Identifies, and works to overcome, barriers to knowledge or information sharing; Identifies opportunities to work with other teams to deliver outcomes</t>
  </si>
  <si>
    <t>Build a culture of collaboration across the organisation; Looks for and facilitates opportunities to collaborate with external stakeholders; Identifies and overcomes barriers to communication with internal and external stakeholders</t>
  </si>
  <si>
    <t>Embrace diversity, draw on insights into the community’s beliefs, needs, and values to inform required actions</t>
  </si>
  <si>
    <t xml:space="preserve">Is respectful, seeks to understand needs, beliefs, ability and values of people from diverse backgrounds; Understands the importance of diversity in successful  service delivery to the community. </t>
  </si>
  <si>
    <t xml:space="preserve">Pays attention to words, expression and body language; Recognises behaviours that promote a culture of inclusion. Hold self and team accountable towards being inclusive to individuals from diverse backgrounds. Takes corrective actions when behaviours displayed do not promote an inclusive work place </t>
  </si>
  <si>
    <t xml:space="preserve">Establishes a workforce that is diverse and  takes advantage of relevant knowledge and skills; Creates opportunities to improve knowledge of teams in the area of diversity and inclusion. </t>
  </si>
  <si>
    <t>Creates a culture that supports and respects the individuality of others and recognises the benefits of diverse ideas and approaches; Communicates well with, relates to and sees issues from the perspective of people from a diverse range of cultures and backgrounds</t>
  </si>
  <si>
    <t>Has conscious understanding of the  impacts of own behaviours, emotions, and thought processes; takes action to improve personal effectiveness</t>
  </si>
  <si>
    <t>Recognises own emotional responses to a range of people or events, and the impact these can have on others; Recognises that problems or challenges are a normal part of working and actions can be taken to manage them</t>
  </si>
  <si>
    <t>Understands how emotional responses can be expressed in work situations and the impact they may have on self or others; Able to assess personal strengths and weakness using feedback from other team members</t>
  </si>
  <si>
    <t>Coaches others to improve level of self awareness. Leverages emotional intelligence to create a safe space for sensitive conversations which leads to increased level of people engagement</t>
  </si>
  <si>
    <t>Builds strong commitment of others towards continued personal development. Establishes mechanisms that enable communication of honest and constructive feedback at all levels</t>
  </si>
  <si>
    <t>Strategic Planning</t>
  </si>
  <si>
    <t>Consider the needs of the stakeholders, organisation, national and global developments to articulate actions that addresses immediate and future needs of the community</t>
  </si>
  <si>
    <t>Supports the strategic planning process in own work area and seeks information about how their work relates to broader organisational strategy; Understands concepts relating to strategic planning</t>
  </si>
  <si>
    <t>Ensures that day to day planning and work processes are in line with team/organisation strategy; Identifies and develops own and team objectives linking strategies to actions to achieve these; Guides others in strategic planning process.</t>
  </si>
  <si>
    <t>Coaches others and engages key stakeholders in strategic planning process. Thinks at the whole of system level and undertakes internal and external scanning, considering wide-ranging possibilities in developing a vision for the future; Translates strategic direction into team and individual plans and daily activities for self and others</t>
  </si>
  <si>
    <t>Build effective partnerships with the client/customer/community throughout problem-solving process to gain critical insights and develop effective solutions</t>
  </si>
  <si>
    <t>Understands the importance of partnering with the customer or community in developing successful strategies, programs or products; Supports the design process by explaining what needs to be done and ensuring people have the necessary information to engage in the process and work effectively; Understands stages of co-design</t>
  </si>
  <si>
    <t>Identifies and partners with users/stakeholders/experts to ensure active collaboration in the design process to understand user needs, obtain ideas, insights and input. Work with stakeholders/users to build prototypes and coordinate testing to validate the strategy, program or product.. Ensures decisions are made within agreed timeframes</t>
  </si>
  <si>
    <t xml:space="preserve">Builds and maintains partnerships to achieve objectives; Coaches others on the co-creation process and builds team commitment to co-creation by demonstrating personal commitment; Builds trust in partnerships through timely and quality delivery of outcomes; Facilitates discussion and navigates differences of opinion to reach decisions. </t>
  </si>
  <si>
    <t xml:space="preserve">Champions the importance of partnership through co-creation approaches; Brings people together to share resources, tools and case studies to build capability and confidence around co-design; Takes the lead in complex and high profile VPS wide co-create activities; Identifies potential issues and setbacks and is aware of the broader political, organisational and demographic landscape that may influence co-design, sharing expertise with others. </t>
  </si>
  <si>
    <t>Innovation &amp; Continuous Improvement</t>
  </si>
  <si>
    <t>Synthesise ideas and concepts across diverse disciplines to develop new and different ways of thinking, working or delivering solutions; Strives to improve efficiency, effectiveness, and quality of work</t>
  </si>
  <si>
    <t xml:space="preserve">Contributes ideas toward improving the  effectiveness of own work area; Understands and delivers against standards of quality and effectiveness applicable to own area of work; Maintains quality in the face of time pressure </t>
  </si>
  <si>
    <t>Seeks opportunities for continuous improvement and ways to innovate; Offers suggestions and ideas, encourages others to do the same; Leverage on existing continuous improvement systems and procedures to improve outcomes, quality &amp; efficiency of work; Creates space for learning and innovation by seeking for input and feedback from others</t>
  </si>
  <si>
    <t>Uses understanding of clients or stakeholders’ context to design and implement systems for continuous improvement within team or organisation; Reviews and analyses internal and external information to improve effectiveness and quality of work; Creates team environments where innovation and creativity are fostered and rewarded</t>
  </si>
  <si>
    <t>Drives a culture of quality by design where quality practices are embedded in the service and solution delivery process; Shares expertise and relevant information to support continuous improvement and innovation; Establishes metrics that evaluate quality and effectiveness of work delivered; Models and encourages new &amp; different approaches, ways of working &amp; solutions that will deliver outcomes beyond client or stakeholder expectations</t>
  </si>
  <si>
    <t>Systems Thinking</t>
  </si>
  <si>
    <t xml:space="preserve">Consider the wider context, break complex topics or situations into smaller parts to gain better insights and inform actions required </t>
  </si>
  <si>
    <t>Understands and can identify how own work is part of a system that connects to and interacts with other processes, people and structures; Understands systems thinking concepts and the role that systems thinking can play in solving complex problems and apply in own area of work.</t>
  </si>
  <si>
    <t>Assesses situations and identifies the best systems tools for analysing, understanding the system and addressing problems; Can apply system archetypes to identify common dynamics that appear in different situations; Identifies &amp; understands the impact of particular courses of action on other parts of the organisation or more broadly</t>
  </si>
  <si>
    <t>Diagnoses trends, obstacles &amp; opportunities in the internal and external environment that connect to own work and teams work; Coaches others in using systems thinking to solve problems and create solutions; Understands the linkages between systems and communities to inform policy; Conceptualises and defines the systems working within the organisation</t>
  </si>
  <si>
    <t xml:space="preserve">Formulates potential courses of action to achieve objectives based on an in-depth understanding of the business environment &amp; its systems; Champions system thinking across the organisation and VPS more broadly acting as a thought leader in this area; Establishes an integrated perspective of the organisation’s systems &amp; identifies the leverage points where intervention will add value </t>
  </si>
  <si>
    <t>Policy Design &amp; Development</t>
  </si>
  <si>
    <t>Draw on data, evidence and insights to inform policy (or solutions in general) development; design services to meet client and community needs; Articulate the value of solution(s) proposed, resources required to gain support required</t>
  </si>
  <si>
    <t>Understands the purpose of policies; Uses operational policies to guide their work; Seeks information to  improve knowledge and application of policies; Contributes to and provides a support role in business case development</t>
  </si>
  <si>
    <t>Interprets &amp; applies policies relevant to own work; Drafts policies and business cases using research skills and in consultation with relevant stakeholders; Determines relevant data and evidence gathering approach; Conducts critical analysis on data and evidences collected</t>
  </si>
  <si>
    <t>Formulates &amp; communicates public policy options &amp; recommendations; Develops a clear narrative for the policies and business cases including clear problem definition and objectives; Considers impact of policy to strategic plans, community needs, complementing programs and policies across the service</t>
  </si>
  <si>
    <t>Keeps up to date with a broad range of contemporary issues; Develops complex and far reaching business case proposals. Builds trusting relationships with Senior Leaders across the VPS to engender support for proposals. Provides thought leadership to others on area of expertise</t>
  </si>
  <si>
    <t>Future Focus</t>
  </si>
  <si>
    <t>Adopts a national and global perspective, considers opportunities, risks, leading practices and technological advancements to enrich the quality of policies and services developed</t>
  </si>
  <si>
    <t>Understands how work aligns to team and  organisational objectives and future direction of the VPS; Considers wider organisational objectives when making decisions and undertaking work; Actively engages with new technologies relating to own work area</t>
  </si>
  <si>
    <t>Develops objectives that link to broader team and organisational objectives; Takes into account future aims and goals of the team and organisation in prioritising own and others' work. Integrates relevant technologies into own ways of working and supports others in this. Proactively stays up to date with best practice and leading developments relating to expertise and area of work.</t>
  </si>
  <si>
    <t>Understands the broader context when reviewing an issue or problem and supports others to do so. Is future oriented in analysis, thought and action; Actively seeks out new technology to enhance team systems, processes and service delivery. Undertakes planning to ensure the organisation is future ready through managing change</t>
  </si>
  <si>
    <t>Communicates a clear and compelling vision for the future to the organisation that is meaningful to others.  Works across different agencies, levels of government and the private and not-for-profit sectors to gain insight and information around future trends impacting the VPS; Articulates and drives implementation of strategies that align with organisational vision and purpose</t>
  </si>
  <si>
    <t>Partnering &amp; Co-Creation</t>
  </si>
  <si>
    <t>Critical Thinking &amp; Problem Solving</t>
  </si>
  <si>
    <t>Objectively analyse and evaluate available data, points of view, needs of stakeholders and potential solutions before recommending  relevant actions or decisions</t>
  </si>
  <si>
    <t>Seeks resolution of problems through policy or process guidelines; Otherwise seeks guidance by providing information and ideas relevant towards resolution of problem. Understands concepts enabling improvements in critical thinking and problem solving</t>
  </si>
  <si>
    <t>Resolves issues through deep understanding or interpretation of existing guidelines. Where guidelines are not available, analyses ideas available and takes action through self, or in consultation with others to resolve problems. If required, determine additional information needed to make informed decisions. Applies critical thinking and problem solving concepts in the right context</t>
  </si>
  <si>
    <t xml:space="preserve">Takes into account wider business context within business unit when considering options to resolve issues. Identifies recurring problems and prevents future recurrence by integrating solutions into work process. Delivers tangible business outcomes as a result of critically evaluating problems from multiple perspectives and delivering effective solutions. </t>
  </si>
  <si>
    <t xml:space="preserve">Considers a broad range of topics (beyond immediate area of work), works across government and at senior levels to develop and deliver sustainable solutions. </t>
  </si>
  <si>
    <t>Project Delivery</t>
  </si>
  <si>
    <t>Define work activities required to deliver against outcomes intended in line with agreed timeframes, resources and ways of working</t>
  </si>
  <si>
    <t xml:space="preserve">Executes work tasks against plan; where plans are not defined, prioritises tasks in line with the urgency and impact of tasks; Utilises approved task management tools; Maintains accurate project records; </t>
  </si>
  <si>
    <t xml:space="preserve">Defines tasks to be delivered to meet agreed outcomes; Coordinates and guides others in the execution of work activities; Monitors progress of tasks against plans and takes corrective action when required </t>
  </si>
  <si>
    <t>Translates strategies into programs or projects that enables achievement of outcomes require; Defines governance e.g. success measures, roles and responsibilities, progress monitoring) required to manage risks and maximise probability of success</t>
  </si>
  <si>
    <t xml:space="preserve">Is regarded as a thought leader in project management; Considers historical, political and broader context to inform project direction and mitigate risk; Engage key stakeholders at senior levels; Balances the needs of clients, team, and the organisation; </t>
  </si>
  <si>
    <t>Data Literacy</t>
  </si>
  <si>
    <t>Utilise diverse data sources to improve the speed and quality of service delivery and decision-making processes</t>
  </si>
  <si>
    <t>Can derive meaningful insights from data; Able to understand the organisation's common data language; Has a basic  understanding of data sources and quality of data; Understands basic data concepts such as dimensions, measures, correlation, median, mean, and ratio</t>
  </si>
  <si>
    <t>Considers data sources, collection and structure impacts in the delivery of data analysis. Generates descriptive statistics and relevant data visualisation leading to decisions under the guidance from subject matter experts. Ability to utilise advanced excel formulas, pivot tables and generation of data charts is required</t>
  </si>
  <si>
    <t>Considers data volume, variety, velocity, and veracity to establish data collection (e.g. data parameters, data structure) and analysis (e.g. analysis equations, data visualisation) approach; Derives value from data sets to enable immediate and/or future decision making (predictive). May have expertise in formulation basic data models or algorithms</t>
  </si>
  <si>
    <t xml:space="preserve">Has formal credentials and/or qualifications related to data science, mathematics, actuary, statistic or related fields. Is regarded as a thought leader, and may be involved in building organisational capability in data literacy. Has deep expertise in formulating complex data models or algorithms using advanced statistical techniques </t>
  </si>
  <si>
    <t>Integrate digital and technological developments in the design and delivery of relevant policies, programs and services</t>
  </si>
  <si>
    <t>Performs a range of tasks through digital tools e.g. Microsoft suite of application of Outlook, Excel, Powerpoint, Word, and Skype; Has broad understanding of megatrends in the digital and technology space e.g. Internet of Things, Robotic Process Automation, Machine Learning, Cybersecurity</t>
  </si>
  <si>
    <t>Guides other in operating digital and technology tools relevant to area of work. Understands the impact of internal IT landscape to daily operations; Has broad understanding on implementation activities related to the introduction and ongoing maintenance of new digital and technology tools</t>
  </si>
  <si>
    <t xml:space="preserve">Integrates improved capabilities into service delivery processes. Assumes the role of solution architect or project manager where there’s a balanced focus between technology focus and strategy focus. </t>
  </si>
  <si>
    <t xml:space="preserve">Typically an enterprise architect or technical architect; As an enterprise architect: drives coherence in IT strategy within or across departments to align IT capabilities against business outcomes; As a technical architect: possesses deep expertise in a specialised area, modifies and/or sets up a product in line with specifications defined.  </t>
  </si>
  <si>
    <t xml:space="preserve">Business &amp; Commercial Acumen </t>
  </si>
  <si>
    <t>Consider the principles, practices and standards associated corporate services  e.g. Finance, Procurement, IT &amp; HR), and commercial value in business operations</t>
  </si>
  <si>
    <t xml:space="preserve">Understands impact of back office policies and processes to immediate work unit; Identifies potential gaps or conflicting process and policies </t>
  </si>
  <si>
    <t>Understands associated costs of operations and seek efficient ways of operating. Where external vendors are involved, ensure good understanding on engagement terms and hold parties involved accountable in delivering against agreement</t>
  </si>
  <si>
    <t>Defines and maximises value add and/or return of investment in business cases, contract terms, or service delivery agreements. Uses broad understanding of procurement and finance concepts to inform expenditure decisions and manage risks</t>
  </si>
  <si>
    <t xml:space="preserve">Drives a culture of value add and/or return of investment. Considers economic indicators to inform strategic direction and manage organisational risk. Drive efficiencies in back office functions to better support the business </t>
  </si>
  <si>
    <t>Political &amp; Organisational Context</t>
  </si>
  <si>
    <t>Understand the relationship between political dynamics, regulatory or legislative requirements and diverse stakeholder perspectives to ensure service need solutions are fit for purpose</t>
  </si>
  <si>
    <t>Recognise the formal structure or hierarchy of an organisational and its policies &amp; procedures</t>
  </si>
  <si>
    <t>Understands issues and pressures to which the organisation has to respond; Understands the reasons behind the organisational climate and culture</t>
  </si>
  <si>
    <t>Uses formal &amp; informal influencing relationships &amp; decision making processes; Ensure solutions or actions adhere to values, ethics, responsibilities, legal obligations and limits that apply to an organisation; Considers priorities and interests of various groups &amp; key individuals</t>
  </si>
  <si>
    <t>Uses strategic relationships &amp; knowledge to predict and prepare for the impact of events on the organisation; Understands the impact of external events &amp; changing stakeholder needs on the organisation &amp; government; Drives a values-based organisation by holding self and organisation accountable in adhering to public sector values</t>
  </si>
  <si>
    <t>Influence &amp; Persuasion</t>
  </si>
  <si>
    <t>Adapt the content style and message or tone of communications to suit the audience to gain agreement to proposals &amp; idea using an effective written and verbal communication skills</t>
  </si>
  <si>
    <t>Understands the pros/cons of a different approaches; Uses direct logical persuasion in a discussion or presentation by using concrete examples, facts &amp; figures to support their argument</t>
  </si>
  <si>
    <t>Consistently adapts the content, style, message or tone of a presentation to suit the audience and plans how to tackle objections; Applies own ideas by linking them to others’ values, needs &amp; goals</t>
  </si>
  <si>
    <t>Gains agreement to proposals &amp; ideas; Build behind the scenes support for ideas to ensure buy-in &amp; ownership; Uses chains of indirect influence to achieve outcomes; Involves experts or other third parties to strengthen case</t>
  </si>
  <si>
    <t>Develops long-term &amp; multi-phased plans to influence others; Implements complex strategies to build buy-in from key internal &amp; external clients/stakeholders; Effectively negotiates with clients/stakeholders to achieve desired outcomes</t>
  </si>
  <si>
    <t>Interpersonal Skills</t>
  </si>
  <si>
    <t>Recognise and regulate one’s emotions; understands interests and emotions of others achieve best outcomes possible in an authentic manner</t>
  </si>
  <si>
    <t>Polite, professional &amp; considerate in dealing with others; Aware of people’s moods &amp; temperament; Expresses own views in a constructive &amp; diplomatic way; Reflects on how own emotions impact on others</t>
  </si>
  <si>
    <t>Sees things from another’s point of view &amp; confirms understanding; Understand motivations, needs and wants of stakeholders and their impact on service delivery; Tailor communications according to audience and/or audience preference</t>
  </si>
  <si>
    <t>Detects the underlying concerns, interests or emotions that lie behind what is being said &amp; done; Presents as genuine &amp; sincere when dealing with others; Projects an objective view of another’s positions; Uses understanding of individuals to get the best outcomes for the person &amp; organisation</t>
  </si>
  <si>
    <t>Builds relationships at senior levels; Acts a convenor between teams and departments to build collaboration</t>
  </si>
  <si>
    <t>Managing Difficult Conversations</t>
  </si>
  <si>
    <t>Work with others to manage differences in opinions, interests, and communication issues to reach agreement</t>
  </si>
  <si>
    <t>Considers other’s points of view; Understands that there are different ways of interpreting words &amp; actions; Constructively communicates concerns and issues</t>
  </si>
  <si>
    <t>Listens to, and acknowledges that the concerns of others have been heard; Clarifies problems; Seeks options to resolve conflict</t>
  </si>
  <si>
    <t>Seeks &amp; evaluates options to resolve problems; Negotiates agreed actions to deal with problems; Coaches others in negotiation</t>
  </si>
  <si>
    <t>Facilitates discussions and/or decision making on major and complex issues; Manages conflict to achieve a timely and pragmatic resolution</t>
  </si>
  <si>
    <t>Communicate with Impact</t>
  </si>
  <si>
    <t>Use various communication media to convey information, ideas, and insights in ways that maximises understanding of key messages; Posses good written and verbal communication skills</t>
  </si>
  <si>
    <t>Organises information in a logical sequence; Includes content appropriate to the purpose and audience</t>
  </si>
  <si>
    <t xml:space="preserve">Prepares and delivers logical sequential and succinct presentations; Uses clear &amp; concise language; Uses media appropriate to the audience and presents information to develop the understanding of the topic </t>
  </si>
  <si>
    <t xml:space="preserve">Makes a positive impression on others &amp; comes across with credibility; Communicates orally in a manner that is clear fluent and holds the listeners' attention; Able to deal with difficult &amp; sensitive topics &amp; questions </t>
  </si>
  <si>
    <t>Identifies key messages &amp; information required for decision-making; Provides high level advice on influencing and the needs of target audiences; Provides advice on the content and style appropriate  to the audience</t>
  </si>
  <si>
    <t>Stakeholder Management</t>
  </si>
  <si>
    <t>Identify stakeholders impacted by decisions, takes steps to keep interested parties engaged while managing expectations on outcomes</t>
  </si>
  <si>
    <t>Responds to clients’ needs; Keeps the client or stakeholder up to date with issues and developments; Promptly follows through on inquiries, requests and complaints; Takes responsibility for correcting problems promptly</t>
  </si>
  <si>
    <t>Takes steps to add value for the client or stakeholder; Links people with other areas as appropriate; Monitors client and stakeholder satisfaction; Constructively deals with stakeholder issues</t>
  </si>
  <si>
    <t>Identifies issues in common for one or more clients or stakeholders and uses them to build mutually beneficial partnerships; Identifies and responds to stakeholder’s underlying needs; Uses understanding of the stakeholder’s organisational context to ensure outcomes are achieved</t>
  </si>
  <si>
    <t>Identifies and manages a range of complex and often competing needs; Facilitates innovative solutions to resolve stakeholder issues</t>
  </si>
  <si>
    <t>Understand customer need, apply skills, knowledge and experience to deliver high impact services that address those needs</t>
  </si>
  <si>
    <t>Understand customer requirements and how work addresses customer needs; Identify opportunities to improve services; Committed to delivering high quality outcomes for clients</t>
  </si>
  <si>
    <t xml:space="preserve">Monitors customer satisfaction to gain critical insights; Looks for continuous improvement opportunities and ways to innovate; </t>
  </si>
  <si>
    <t>Identifies and responds to customer requirements; Use understanding of the customers’ context to tailor services and ensure outcomes are delivered; Effectively manages risks to service delivery</t>
  </si>
  <si>
    <t>Assess effectiveness of service delivery against leading services; Challenges others to deliver service excellence; Looks for long term benefits to the client</t>
  </si>
  <si>
    <t>Managing People</t>
  </si>
  <si>
    <t xml:space="preserve">Builds an organisational culture in line with public sector values; Respects the dignity and rights of others; Inspires commitment of others towards goals and vision of the organisation; Drives a positive organisational culture; Promotes and maintains the wellbeing and motivation of others; </t>
  </si>
  <si>
    <t>Understands own performance goals and how they are linked to broader operational needs; Supports others to achieve goals; Demonstrates empathy and contributes to the wellbeing and motivation of team; Understands and acts in accordance to public sector values, ethics, and codes of conduct</t>
  </si>
  <si>
    <t>Communicates role expectations and purpose; recognises deviation from values, performance standards and provides timely and constructive feedback; Understands individual needs to optimise employee engagement</t>
  </si>
  <si>
    <t>Holds self and team accountable to public sector values and agreed performance standards; Supports achievement of outcomes by anticipating and resolving issues; Establishes and implement actions to increase level of people engagement; Creates opportunities for recognising performance</t>
  </si>
  <si>
    <t>Role models ethical leadership through decision making and interactions with people; Creates an organisational culture that enables others to perform at their best and achieve outcomes the organisation; Champions people engagement as an organisational priority; Provides thought leadership on people management across the service</t>
  </si>
  <si>
    <t xml:space="preserve">Improve knowledge, skills, and ability of others to deliver against performance expectations and outcomes for the community </t>
  </si>
  <si>
    <t>Shares knowledge to support team capability development; Identifies and improves on own areas of capability for development; Provides constructive feedback</t>
  </si>
  <si>
    <t>Actively seeks to improve others’ skills and talents by providing knowledge, constructive feedback, coaching and learning opportunities; Consistently develops team capability; Recognise and develop potential in others</t>
  </si>
  <si>
    <t>Develops and applies frameworks to develop capability at organisation level; Clearly defines role expectations, monitors performance, provides timely and constructive feedback and facilitates employee development; Empowers others by providing them with the authority and latitude to accomplish tasks; Creates learning opportunities and appropriately delegates responsibilities to further the development of others</t>
  </si>
  <si>
    <t xml:space="preserve">Provides thought leadership and high level advice around capability development at VPS level; Has knowledge of external factors relating to capability development such as demographic trends, skills shortages and future workforce requirements; Appropriately delegates responsibilities to further the development of others; Fosters talent and builds capability of others across the organisation </t>
  </si>
  <si>
    <t>Define work activities, team structure and individual roles to optimise business outcomes</t>
  </si>
  <si>
    <t>Understands work activities, team structure and individual roles within team; Aligns own work with team plans and organisational values and goals; Understands the principles of good people management</t>
  </si>
  <si>
    <t>Aligns work activities with operational plans and organisational values and goals through effective people management and role modelling. Allocates tasks in line with roles defined</t>
  </si>
  <si>
    <t xml:space="preserve">Ensures staff are productively deployed through effective workforce planning practices. Translates organisational strategy into workforce requirements (e.g. roles, team structures, capabilities). Takes actions to optimise workforce effectiveness. </t>
  </si>
  <si>
    <t>Aligns community needs, service delivery model, talent availability against workforce strategy and architecture.  Champions the need for strategic workforce planning by integrating workforce planning into business planning processes</t>
  </si>
  <si>
    <t>Articulate changes required, support individuals to successfully adopt change and achieve organisational goals</t>
  </si>
  <si>
    <t>Supports change initiatives by understanding rationale for change, shares  information, corrects wrong perceptions or information, and seeks clarification where there are ambiguities.</t>
  </si>
  <si>
    <t>Coordinates change initiatives, providing clear guidance through coaching and supporting others in adopting change. Identifies barriers to change and works with others to develop and implement relevant change strategies</t>
  </si>
  <si>
    <t xml:space="preserve">Implement structured change management initiatives at an organisational level; Clarify purpose &amp; benefits of change to staff &amp; provide leadership in times of uncertainty. </t>
  </si>
  <si>
    <t>Identifies long-term organisational change required with a focus on the wider political, social &amp; environmental context; Champions an organisational culture that actively seeks opportunities to improve and where staff engage with and are committed to change; Anticipates, plans for and addresses cultural barriers to change at the organisational or VPS wide level</t>
  </si>
  <si>
    <t xml:space="preserve">Establish mechanisms to record and share knowledge and experience for business continuity and knowledge management </t>
  </si>
  <si>
    <t>Understands the importance of knowledge management; Applies principles in day to day practices</t>
  </si>
  <si>
    <t>Implements and support others to apply knowledge management and business continuity practices in day to day work</t>
  </si>
  <si>
    <t>Knowledge management and business continuity is integrated into risk management planning for all projects; Knowledge management is included in the learning and development opportunities available to all team members</t>
  </si>
  <si>
    <t xml:space="preserve">Embed knowledge management as an integral part of the organisation's business; Knowledge management risks are actively managed across portfolio of responsibilities; Business continuity risks and identified and managed across all programs and projects </t>
  </si>
  <si>
    <t>Understand the availability of all resources and optimise their use to deliver the best possible outcomes for stakeholders</t>
  </si>
  <si>
    <t>Understands resources required to deliver work required, monitors against availability of resources and takes actions (as an individual) to optimise resources available</t>
  </si>
  <si>
    <t>Monitors resources utilisation within guidelines; where required, acquire additional resources within defined parameters, take corrective actions when resource utilisation practices deviate from guidelines established</t>
  </si>
  <si>
    <t>Establish resource requirements, utilisation guidelines, and integrate resource optimisation practices into daily operations. Where possible, reduce duplications in resource utilisation within and across different teams. Delivers value or return of investment (ROI) required</t>
  </si>
  <si>
    <t>Seeks resources required, aligns resource allocation against priorities, and communicates rationale in behind resource related decisions to the stakeholders impacted. Establishes value or ROI required</t>
  </si>
  <si>
    <r>
      <t>Guides others through the strategic planning process, creating a shared vision for the future. Has a comprehensive understanding of external and internal issues that influence the strategic direction of the organisation. Ensures that overall strategic plan cascades to operational and team planning processes and performance plans; Provides subject matter expertise and building capability of others</t>
    </r>
    <r>
      <rPr>
        <b/>
        <sz val="7"/>
        <rFont val="Calibri"/>
        <family val="2"/>
      </rPr>
      <t> </t>
    </r>
  </si>
  <si>
    <t>Self-Assessment</t>
  </si>
  <si>
    <t>..select</t>
  </si>
  <si>
    <t>Foundational +</t>
  </si>
  <si>
    <t>Applied +</t>
  </si>
  <si>
    <t>Accomplished +</t>
  </si>
  <si>
    <t>Leading +</t>
  </si>
  <si>
    <t xml:space="preserve"> </t>
  </si>
  <si>
    <t xml:space="preserve">          </t>
  </si>
  <si>
    <t>You are likely to display the following behaviours</t>
  </si>
  <si>
    <t>PERSONAL ATTRIBUTES</t>
  </si>
  <si>
    <t>MEANINGFUL OUTCOMES</t>
  </si>
  <si>
    <t>ENABLING DELIERY</t>
  </si>
  <si>
    <t>AUTHENTIC RELATIONSHIPS</t>
  </si>
  <si>
    <t>PEOPLE LEADERSHIP</t>
  </si>
  <si>
    <t>FD</t>
  </si>
  <si>
    <t>FD+</t>
  </si>
  <si>
    <t>AP</t>
  </si>
  <si>
    <t>AP+</t>
  </si>
  <si>
    <t>AC+</t>
  </si>
  <si>
    <t>LD</t>
  </si>
  <si>
    <t>LD+</t>
  </si>
  <si>
    <t>AC</t>
  </si>
  <si>
    <t xml:space="preserve">      </t>
  </si>
  <si>
    <t>Self Assesment</t>
  </si>
  <si>
    <t>Future Cap</t>
  </si>
  <si>
    <t>Future Cap Assessment</t>
  </si>
  <si>
    <t>SELF
ASSESSMENT</t>
  </si>
  <si>
    <t>YOUR CAPABILITY PROFILE</t>
  </si>
  <si>
    <t>Your self-assessment</t>
  </si>
  <si>
    <t>Capabilities required</t>
  </si>
  <si>
    <t>FUTURE ROLE CAPABILITY PROFILE</t>
  </si>
  <si>
    <t>Behaviours enabling success in the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</si>
</sst>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Calibri"/>
      <family val="2"/>
      <scheme val="minor"/>
    </font>
    <font>
      <b/>
      <sz val="11"/>
      <color theme="1"/>
      <name val="Calibri"/>
      <family val="2"/>
      <scheme val="minor"/>
    </font>
    <font>
      <sz val="11"/>
      <color theme="0"/>
      <name val="Calibri"/>
      <family val="2"/>
      <scheme val="minor"/>
    </font>
    <font>
      <b/>
      <sz val="7"/>
      <color rgb="FF000000"/>
      <name val="Arial"/>
      <family val="2"/>
    </font>
    <font>
      <sz val="7"/>
      <color rgb="FF000000"/>
      <name val="Arial"/>
      <family val="2"/>
    </font>
    <font>
      <sz val="7"/>
      <name val="Arial"/>
      <family val="2"/>
    </font>
    <font>
      <b/>
      <sz val="7"/>
      <name val="Calibri"/>
      <family val="2"/>
    </font>
    <font>
      <b/>
      <sz val="11"/>
      <color theme="1"/>
      <name val="VIC"/>
    </font>
    <font>
      <sz val="11"/>
      <color theme="1"/>
      <name val="VIC"/>
    </font>
    <font>
      <sz val="11"/>
      <color rgb="FF00B050"/>
      <name val="Calibri"/>
      <family val="2"/>
      <scheme val="minor"/>
    </font>
    <font>
      <sz val="10"/>
      <color theme="1"/>
      <name val="VIC"/>
    </font>
    <font>
      <b/>
      <sz val="11"/>
      <color theme="5" tint="-0.249977111117893"/>
      <name val="VIC"/>
    </font>
    <font>
      <sz val="11"/>
      <color rgb="FF7030A0"/>
      <name val="Calibri"/>
      <family val="2"/>
      <scheme val="minor"/>
    </font>
    <font>
      <b/>
      <sz val="16"/>
      <color theme="1"/>
      <name val="VIC"/>
    </font>
    <font>
      <b/>
      <sz val="16"/>
      <color theme="0"/>
      <name val="VIC"/>
    </font>
    <font>
      <b/>
      <sz val="18"/>
      <color theme="5" tint="-0.249977111117893"/>
      <name val="VIC"/>
    </font>
    <font>
      <b/>
      <sz val="18"/>
      <color theme="0"/>
      <name val="VIC"/>
    </font>
    <font>
      <b/>
      <sz val="11"/>
      <color theme="0"/>
      <name val="VIC"/>
    </font>
    <font>
      <b/>
      <sz val="12"/>
      <color theme="0"/>
      <name val="VIC"/>
    </font>
    <font>
      <sz val="11"/>
      <color rgb="FFFF000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rgb="FF7030A0"/>
        <bgColor indexed="64"/>
      </patternFill>
    </fill>
    <fill>
      <patternFill patternType="solid">
        <fgColor rgb="FFFFC000"/>
        <bgColor indexed="64"/>
      </patternFill>
    </fill>
  </fills>
  <borders count="13">
    <border>
      <left/>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rgb="FFFFC000"/>
      </left>
      <right style="medium">
        <color rgb="FFFFC000"/>
      </right>
      <top style="medium">
        <color rgb="FFFFC000"/>
      </top>
      <bottom/>
      <diagonal/>
    </border>
    <border>
      <left style="thin">
        <color theme="0"/>
      </left>
      <right style="thin">
        <color theme="0"/>
      </right>
      <top/>
      <bottom style="thin">
        <color theme="0"/>
      </bottom>
      <diagonal/>
    </border>
    <border>
      <left/>
      <right/>
      <top/>
      <bottom style="medium">
        <color indexed="64"/>
      </bottom>
      <diagonal/>
    </border>
    <border>
      <left style="thin">
        <color theme="0"/>
      </left>
      <right style="thin">
        <color theme="0"/>
      </right>
      <top style="thin">
        <color theme="0"/>
      </top>
      <bottom style="medium">
        <color indexed="64"/>
      </bottom>
      <diagonal/>
    </border>
    <border>
      <left/>
      <right/>
      <top/>
      <bottom style="hair">
        <color indexed="64"/>
      </bottom>
      <diagonal/>
    </border>
    <border>
      <left style="medium">
        <color rgb="FFFFC000"/>
      </left>
      <right style="medium">
        <color rgb="FFFFC000"/>
      </right>
      <top style="medium">
        <color theme="0"/>
      </top>
      <bottom style="hair">
        <color indexed="64"/>
      </bottom>
      <diagonal/>
    </border>
    <border>
      <left/>
      <right/>
      <top style="hair">
        <color indexed="64"/>
      </top>
      <bottom style="hair">
        <color indexed="64"/>
      </bottom>
      <diagonal/>
    </border>
    <border>
      <left style="medium">
        <color rgb="FFFFC000"/>
      </left>
      <right style="medium">
        <color rgb="FFFFC000"/>
      </right>
      <top style="hair">
        <color indexed="64"/>
      </top>
      <bottom style="hair">
        <color indexed="64"/>
      </bottom>
      <diagonal/>
    </border>
    <border>
      <left style="medium">
        <color rgb="FFFFC000"/>
      </left>
      <right style="medium">
        <color rgb="FFFFC000"/>
      </right>
      <top/>
      <bottom style="hair">
        <color indexed="64"/>
      </bottom>
      <diagonal/>
    </border>
    <border>
      <left style="medium">
        <color rgb="FF7030A0"/>
      </left>
      <right style="medium">
        <color rgb="FF7030A0"/>
      </right>
      <top style="medium">
        <color rgb="FF7030A0"/>
      </top>
      <bottom/>
      <diagonal/>
    </border>
  </borders>
  <cellStyleXfs count="1">
    <xf numFmtId="0" fontId="0" fillId="0" borderId="0"/>
  </cellStyleXfs>
  <cellXfs count="63">
    <xf numFmtId="0" fontId="0" fillId="0" borderId="0" xfId="0"/>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left"/>
    </xf>
    <xf numFmtId="164" fontId="0" fillId="0" borderId="0" xfId="0" applyNumberFormat="1" applyAlignment="1">
      <alignment horizontal="center"/>
    </xf>
    <xf numFmtId="0" fontId="0" fillId="0" borderId="0" xfId="0" applyFill="1"/>
    <xf numFmtId="0" fontId="3" fillId="0" borderId="0" xfId="0" applyFont="1" applyFill="1" applyBorder="1" applyAlignment="1">
      <alignment horizontal="left" vertical="center" readingOrder="1"/>
    </xf>
    <xf numFmtId="0" fontId="0" fillId="0" borderId="0" xfId="0" applyFill="1" applyBorder="1"/>
    <xf numFmtId="0" fontId="4" fillId="0" borderId="0" xfId="0" applyFont="1" applyFill="1" applyBorder="1" applyAlignment="1">
      <alignment horizontal="left" vertical="top" readingOrder="1"/>
    </xf>
    <xf numFmtId="0" fontId="4" fillId="0" borderId="0" xfId="0" applyFont="1" applyFill="1" applyBorder="1" applyAlignment="1">
      <alignment vertical="top" readingOrder="1"/>
    </xf>
    <xf numFmtId="0" fontId="4" fillId="0" borderId="0" xfId="0" applyFont="1" applyFill="1" applyBorder="1" applyAlignment="1">
      <alignment horizontal="left" readingOrder="1"/>
    </xf>
    <xf numFmtId="0" fontId="4" fillId="0" borderId="0" xfId="0" applyFont="1" applyFill="1" applyBorder="1" applyAlignment="1">
      <alignment horizontal="left" vertical="center" readingOrder="1"/>
    </xf>
    <xf numFmtId="0" fontId="4" fillId="0" borderId="0" xfId="0" applyFont="1" applyFill="1" applyBorder="1" applyAlignment="1">
      <alignment vertical="center" readingOrder="1"/>
    </xf>
    <xf numFmtId="0" fontId="4" fillId="0" borderId="0" xfId="0" applyFont="1" applyFill="1" applyBorder="1" applyAlignment="1">
      <alignment readingOrder="1"/>
    </xf>
    <xf numFmtId="0" fontId="0" fillId="0" borderId="0" xfId="0" applyFont="1" applyFill="1" applyBorder="1"/>
    <xf numFmtId="0" fontId="5" fillId="0" borderId="0" xfId="0" applyFont="1" applyFill="1" applyBorder="1" applyAlignment="1">
      <alignment horizontal="left" vertical="top" readingOrder="1"/>
    </xf>
    <xf numFmtId="0" fontId="5" fillId="0" borderId="0" xfId="0" applyFont="1" applyFill="1" applyBorder="1" applyAlignment="1">
      <alignment horizontal="left" readingOrder="1"/>
    </xf>
    <xf numFmtId="0" fontId="5" fillId="0" borderId="0" xfId="0" applyFont="1" applyFill="1" applyBorder="1" applyAlignment="1">
      <alignment readingOrder="1"/>
    </xf>
    <xf numFmtId="0" fontId="5" fillId="0" borderId="0" xfId="0" applyFont="1" applyFill="1" applyBorder="1" applyAlignment="1">
      <alignment horizontal="left" vertical="center" readingOrder="1"/>
    </xf>
    <xf numFmtId="0" fontId="0" fillId="0" borderId="0" xfId="0" applyAlignment="1">
      <alignment horizontal="center" vertical="top"/>
    </xf>
    <xf numFmtId="0" fontId="0" fillId="0" borderId="0" xfId="0" applyAlignment="1">
      <alignment vertical="top"/>
    </xf>
    <xf numFmtId="0" fontId="0" fillId="0" borderId="0" xfId="0" applyFill="1" applyBorder="1" applyAlignment="1">
      <alignment horizontal="left"/>
    </xf>
    <xf numFmtId="0" fontId="2" fillId="0" borderId="0" xfId="0" applyFont="1"/>
    <xf numFmtId="0" fontId="2" fillId="0" borderId="0" xfId="0" applyFont="1" applyAlignment="1">
      <alignment vertical="top"/>
    </xf>
    <xf numFmtId="0" fontId="7" fillId="0" borderId="0" xfId="0" applyFont="1"/>
    <xf numFmtId="0" fontId="8" fillId="0" borderId="2" xfId="0" applyFont="1" applyFill="1" applyBorder="1" applyAlignment="1">
      <alignment horizontal="left" vertical="top"/>
    </xf>
    <xf numFmtId="0" fontId="0" fillId="0" borderId="1" xfId="0" applyBorder="1" applyAlignment="1">
      <alignment horizontal="left"/>
    </xf>
    <xf numFmtId="0" fontId="9" fillId="0" borderId="2" xfId="0" applyFont="1" applyFill="1" applyBorder="1" applyAlignment="1">
      <alignment horizontal="left"/>
    </xf>
    <xf numFmtId="0" fontId="9" fillId="0" borderId="2" xfId="0" applyFont="1" applyBorder="1" applyAlignment="1">
      <alignment horizontal="left"/>
    </xf>
    <xf numFmtId="0" fontId="7" fillId="0" borderId="0" xfId="0" applyFont="1" applyFill="1" applyBorder="1" applyAlignment="1">
      <alignment horizontal="left" wrapText="1"/>
    </xf>
    <xf numFmtId="0" fontId="7" fillId="0" borderId="0" xfId="0" applyFont="1" applyBorder="1" applyAlignment="1">
      <alignment horizontal="center" wrapText="1"/>
    </xf>
    <xf numFmtId="0" fontId="0" fillId="0" borderId="0" xfId="0" applyBorder="1" applyAlignment="1">
      <alignment horizontal="left"/>
    </xf>
    <xf numFmtId="0" fontId="8" fillId="0" borderId="4" xfId="0" applyFont="1" applyFill="1" applyBorder="1" applyAlignment="1">
      <alignment horizontal="left" vertical="top"/>
    </xf>
    <xf numFmtId="0" fontId="9" fillId="0" borderId="4" xfId="0" applyFont="1" applyFill="1" applyBorder="1" applyAlignment="1">
      <alignment horizontal="left"/>
    </xf>
    <xf numFmtId="0" fontId="0" fillId="0" borderId="5" xfId="0" applyBorder="1" applyAlignment="1">
      <alignment horizontal="left"/>
    </xf>
    <xf numFmtId="0" fontId="9" fillId="0" borderId="4" xfId="0" applyFont="1" applyBorder="1" applyAlignment="1">
      <alignment horizontal="left"/>
    </xf>
    <xf numFmtId="0" fontId="9" fillId="0" borderId="6" xfId="0" applyFont="1" applyBorder="1" applyAlignment="1">
      <alignment horizontal="left"/>
    </xf>
    <xf numFmtId="0" fontId="10" fillId="0" borderId="7" xfId="0" applyFont="1" applyBorder="1" applyAlignment="1">
      <alignment horizontal="left" vertical="top" wrapText="1"/>
    </xf>
    <xf numFmtId="0" fontId="10" fillId="0" borderId="7" xfId="0" applyFont="1" applyBorder="1" applyAlignment="1">
      <alignment vertical="top" wrapText="1"/>
    </xf>
    <xf numFmtId="0" fontId="10" fillId="0" borderId="8" xfId="0" applyFont="1" applyBorder="1" applyAlignment="1">
      <alignment horizontal="left" vertical="top"/>
    </xf>
    <xf numFmtId="0" fontId="10" fillId="0" borderId="9" xfId="0" applyFont="1" applyBorder="1" applyAlignment="1">
      <alignment horizontal="left" vertical="top" wrapText="1"/>
    </xf>
    <xf numFmtId="0" fontId="10" fillId="0" borderId="9" xfId="0" applyFont="1" applyBorder="1" applyAlignment="1">
      <alignment vertical="top" wrapText="1"/>
    </xf>
    <xf numFmtId="0" fontId="10" fillId="0" borderId="10" xfId="0" applyFont="1" applyBorder="1" applyAlignment="1">
      <alignment horizontal="left" vertical="top"/>
    </xf>
    <xf numFmtId="0" fontId="10" fillId="0" borderId="11" xfId="0" applyFont="1" applyBorder="1" applyAlignment="1">
      <alignment horizontal="left" vertical="top"/>
    </xf>
    <xf numFmtId="0" fontId="8" fillId="0" borderId="0" xfId="0" applyFont="1" applyFill="1"/>
    <xf numFmtId="0" fontId="7" fillId="0" borderId="5" xfId="0" applyFont="1" applyFill="1" applyBorder="1"/>
    <xf numFmtId="0" fontId="0" fillId="0" borderId="5" xfId="0" applyFill="1" applyBorder="1"/>
    <xf numFmtId="0" fontId="7" fillId="0" borderId="6" xfId="0" applyFont="1" applyFill="1" applyBorder="1" applyAlignment="1">
      <alignment horizontal="left" vertical="top"/>
    </xf>
    <xf numFmtId="0" fontId="8" fillId="0" borderId="6" xfId="0" applyFont="1" applyFill="1" applyBorder="1" applyAlignment="1">
      <alignment horizontal="left" vertical="top"/>
    </xf>
    <xf numFmtId="0" fontId="8" fillId="0" borderId="2" xfId="0" applyFont="1" applyFill="1" applyBorder="1"/>
    <xf numFmtId="0" fontId="12" fillId="0" borderId="4" xfId="0" applyFont="1" applyFill="1" applyBorder="1" applyAlignment="1">
      <alignment horizontal="left"/>
    </xf>
    <xf numFmtId="0" fontId="12" fillId="0" borderId="0" xfId="0" applyFont="1" applyAlignment="1">
      <alignment vertical="top"/>
    </xf>
    <xf numFmtId="0" fontId="12" fillId="0" borderId="0" xfId="0" applyFont="1"/>
    <xf numFmtId="0" fontId="1" fillId="0" borderId="0" xfId="0" applyFont="1" applyAlignment="1"/>
    <xf numFmtId="0" fontId="0" fillId="0" borderId="0" xfId="0" applyAlignment="1"/>
    <xf numFmtId="0" fontId="13" fillId="0" borderId="0" xfId="0" applyFont="1" applyFill="1" applyAlignment="1">
      <alignment wrapText="1"/>
    </xf>
    <xf numFmtId="0" fontId="11" fillId="4" borderId="3" xfId="0" applyFont="1" applyFill="1" applyBorder="1" applyAlignment="1">
      <alignment horizontal="center" vertical="center"/>
    </xf>
    <xf numFmtId="0" fontId="17" fillId="3" borderId="12" xfId="0" applyFont="1" applyFill="1" applyBorder="1"/>
    <xf numFmtId="0" fontId="18" fillId="3" borderId="12" xfId="0" applyFont="1" applyFill="1" applyBorder="1" applyAlignment="1">
      <alignment horizontal="center" vertical="center"/>
    </xf>
    <xf numFmtId="0" fontId="15" fillId="4" borderId="0" xfId="0" applyFont="1" applyFill="1" applyAlignment="1">
      <alignment horizontal="left" wrapText="1"/>
    </xf>
    <xf numFmtId="0" fontId="14" fillId="2" borderId="0" xfId="0" applyFont="1" applyFill="1" applyAlignment="1">
      <alignment horizontal="center" wrapText="1"/>
    </xf>
    <xf numFmtId="0" fontId="16" fillId="3" borderId="0" xfId="0" applyFont="1" applyFill="1" applyAlignment="1">
      <alignment horizontal="left" wrapText="1"/>
    </xf>
    <xf numFmtId="0" fontId="19" fillId="0" borderId="0" xfId="0" applyFont="1" applyAlignment="1">
      <alignment vertical="top"/>
    </xf>
  </cellXfs>
  <cellStyles count="1">
    <cellStyle name="Normal" xfId="0" builtinId="0"/>
  </cellStyles>
  <dxfs count="63">
    <dxf>
      <font>
        <color rgb="FF9C0006"/>
      </font>
      <fill>
        <patternFill>
          <bgColor rgb="FFFFC7CE"/>
        </patternFill>
      </fill>
    </dxf>
    <dxf>
      <font>
        <color rgb="FF9C0006"/>
      </font>
      <fill>
        <patternFill>
          <bgColor rgb="FFFFC7CE"/>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00B050"/>
        </patternFill>
      </fill>
    </dxf>
    <dxf>
      <fill>
        <patternFill>
          <bgColor rgb="FF7030A0"/>
        </patternFill>
      </fill>
    </dxf>
    <dxf>
      <fill>
        <patternFill>
          <bgColor rgb="FF7030A0"/>
        </patternFill>
      </fill>
    </dxf>
    <dxf>
      <fill>
        <patternFill>
          <bgColor rgb="FF7030A0"/>
        </patternFill>
      </fill>
    </dxf>
    <dxf>
      <fill>
        <patternFill>
          <bgColor rgb="FF7030A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1295400</xdr:colOff>
      <xdr:row>0</xdr:row>
      <xdr:rowOff>0</xdr:rowOff>
    </xdr:from>
    <xdr:to>
      <xdr:col>5</xdr:col>
      <xdr:colOff>3046571</xdr:colOff>
      <xdr:row>7</xdr:row>
      <xdr:rowOff>333382</xdr:rowOff>
    </xdr:to>
    <xdr:pic>
      <xdr:nvPicPr>
        <xdr:cNvPr id="19" name="Picture 18">
          <a:extLst>
            <a:ext uri="{FF2B5EF4-FFF2-40B4-BE49-F238E27FC236}">
              <a16:creationId xmlns:a16="http://schemas.microsoft.com/office/drawing/2014/main" id="{4E19666E-686B-44BB-9D6E-B1A3B0F4ACF4}"/>
            </a:ext>
          </a:extLst>
        </xdr:cNvPr>
        <xdr:cNvPicPr>
          <a:picLocks noChangeAspect="1"/>
        </xdr:cNvPicPr>
      </xdr:nvPicPr>
      <xdr:blipFill>
        <a:blip xmlns:r="http://schemas.openxmlformats.org/officeDocument/2006/relationships" r:embed="rId1"/>
        <a:stretch>
          <a:fillRect/>
        </a:stretch>
      </xdr:blipFill>
      <xdr:spPr>
        <a:xfrm>
          <a:off x="3371850" y="161925"/>
          <a:ext cx="8199596" cy="1600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28536</xdr:colOff>
      <xdr:row>2</xdr:row>
      <xdr:rowOff>28575</xdr:rowOff>
    </xdr:from>
    <xdr:to>
      <xdr:col>16</xdr:col>
      <xdr:colOff>495665</xdr:colOff>
      <xdr:row>23</xdr:row>
      <xdr:rowOff>26873</xdr:rowOff>
    </xdr:to>
    <xdr:pic>
      <xdr:nvPicPr>
        <xdr:cNvPr id="6" name="Picture 5">
          <a:extLst>
            <a:ext uri="{FF2B5EF4-FFF2-40B4-BE49-F238E27FC236}">
              <a16:creationId xmlns:a16="http://schemas.microsoft.com/office/drawing/2014/main" id="{07995FB8-21AC-4BFF-B07E-6958AE80F798}"/>
            </a:ext>
          </a:extLst>
        </xdr:cNvPr>
        <xdr:cNvPicPr>
          <a:picLocks noChangeAspect="1"/>
        </xdr:cNvPicPr>
      </xdr:nvPicPr>
      <xdr:blipFill>
        <a:blip xmlns:r="http://schemas.openxmlformats.org/officeDocument/2006/relationships" r:embed="rId1"/>
        <a:stretch>
          <a:fillRect/>
        </a:stretch>
      </xdr:blipFill>
      <xdr:spPr>
        <a:xfrm>
          <a:off x="8308936" y="422275"/>
          <a:ext cx="3883429" cy="2589098"/>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1343024</xdr:colOff>
      <xdr:row>1</xdr:row>
      <xdr:rowOff>19050</xdr:rowOff>
    </xdr:from>
    <xdr:to>
      <xdr:col>5</xdr:col>
      <xdr:colOff>3075145</xdr:colOff>
      <xdr:row>9</xdr:row>
      <xdr:rowOff>7</xdr:rowOff>
    </xdr:to>
    <xdr:pic>
      <xdr:nvPicPr>
        <xdr:cNvPr id="3" name="Picture 2">
          <a:extLst>
            <a:ext uri="{FF2B5EF4-FFF2-40B4-BE49-F238E27FC236}">
              <a16:creationId xmlns:a16="http://schemas.microsoft.com/office/drawing/2014/main" id="{A8776865-3CD4-4D40-9868-6574EA5B667E}"/>
            </a:ext>
          </a:extLst>
        </xdr:cNvPr>
        <xdr:cNvPicPr>
          <a:picLocks noChangeAspect="1"/>
        </xdr:cNvPicPr>
      </xdr:nvPicPr>
      <xdr:blipFill>
        <a:blip xmlns:r="http://schemas.openxmlformats.org/officeDocument/2006/relationships" r:embed="rId1"/>
        <a:stretch>
          <a:fillRect/>
        </a:stretch>
      </xdr:blipFill>
      <xdr:spPr>
        <a:xfrm>
          <a:off x="3419474" y="200025"/>
          <a:ext cx="8199596" cy="1600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E875-D313-47A7-9FF1-B2BAAD825D5E}">
  <sheetPr>
    <tabColor rgb="FFFFC000"/>
  </sheetPr>
  <dimension ref="A1:G50"/>
  <sheetViews>
    <sheetView showGridLines="0" showRowColHeaders="0" tabSelected="1" zoomScale="120" zoomScaleNormal="120" zoomScaleSheetLayoutView="55" workbookViewId="0">
      <pane xSplit="1" ySplit="9" topLeftCell="B10" activePane="bottomRight" state="frozen"/>
      <selection pane="topRight" activeCell="B1" sqref="B1"/>
      <selection pane="bottomLeft" activeCell="A11" sqref="A11"/>
      <selection pane="bottomRight" activeCell="E10" sqref="E10"/>
    </sheetView>
  </sheetViews>
  <sheetFormatPr baseColWidth="10" defaultColWidth="0" defaultRowHeight="15" zeroHeight="1"/>
  <cols>
    <col min="1" max="1" width="5.1640625" style="1" customWidth="1"/>
    <col min="2" max="2" width="23.83203125" customWidth="1"/>
    <col min="3" max="3" width="56.6640625" customWidth="1"/>
    <col min="4" max="4" width="3.33203125" customWidth="1"/>
    <col min="5" max="5" width="30" style="1" customWidth="1"/>
    <col min="6" max="6" width="79" customWidth="1"/>
    <col min="7" max="7" width="9" style="22" hidden="1" customWidth="1"/>
    <col min="8" max="16384" width="9" hidden="1"/>
  </cols>
  <sheetData>
    <row r="1" spans="1:7" ht="14.25" customHeight="1">
      <c r="B1" s="59" t="s">
        <v>213</v>
      </c>
    </row>
    <row r="2" spans="1:7" ht="14.25" customHeight="1">
      <c r="B2" s="59"/>
    </row>
    <row r="3" spans="1:7" ht="14.25" customHeight="1">
      <c r="B3" s="59"/>
    </row>
    <row r="4" spans="1:7" ht="14.25" customHeight="1">
      <c r="B4" s="59"/>
    </row>
    <row r="5" spans="1:7" ht="14.25" customHeight="1">
      <c r="B5" s="59"/>
    </row>
    <row r="6" spans="1:7" ht="14.25" customHeight="1">
      <c r="B6" s="59"/>
    </row>
    <row r="7" spans="1:7" ht="14.25" customHeight="1">
      <c r="B7" s="59"/>
    </row>
    <row r="8" spans="1:7" ht="27.5" customHeight="1" thickBot="1"/>
    <row r="9" spans="1:7" ht="18.75" customHeight="1" thickBot="1">
      <c r="B9" s="24" t="s">
        <v>0</v>
      </c>
      <c r="C9" s="24" t="s">
        <v>1</v>
      </c>
      <c r="D9" s="24"/>
      <c r="E9" s="56" t="s">
        <v>215</v>
      </c>
      <c r="F9" s="24" t="s">
        <v>195</v>
      </c>
    </row>
    <row r="10" spans="1:7" s="20" customFormat="1" ht="77.5" customHeight="1">
      <c r="A10" s="19"/>
      <c r="B10" s="37" t="s">
        <v>2</v>
      </c>
      <c r="C10" s="38" t="s">
        <v>20</v>
      </c>
      <c r="D10" s="38"/>
      <c r="E10" s="39" t="s">
        <v>188</v>
      </c>
      <c r="F10" s="38" t="str">
        <f>IF(ISERROR((VLOOKUP(B10,Values!$A$2:$F$32,'Self Assessment'!G10,FALSE))),"",VLOOKUP(B10,Values!$A$2:$F$32,'Self Assessment'!G10,FALSE))</f>
        <v/>
      </c>
      <c r="G10" s="23">
        <f>VLOOKUP(E10,Values!$A$34:$C$42,3,FALSE)</f>
        <v>0</v>
      </c>
    </row>
    <row r="11" spans="1:7" s="20" customFormat="1" ht="77.5" customHeight="1">
      <c r="A11" s="19"/>
      <c r="B11" s="40" t="s">
        <v>3</v>
      </c>
      <c r="C11" s="41" t="s">
        <v>25</v>
      </c>
      <c r="D11" s="41"/>
      <c r="E11" s="42" t="s">
        <v>188</v>
      </c>
      <c r="F11" s="41" t="str">
        <f>IF(ISERROR((VLOOKUP(B11,Values!$A$2:$F$32,'Self Assessment'!G11,FALSE))),"",VLOOKUP(B11,Values!$A$2:$F$32,'Self Assessment'!G11,FALSE))</f>
        <v/>
      </c>
      <c r="G11" s="23">
        <f>VLOOKUP(E11,Values!$A$34:$C$42,3,FALSE)</f>
        <v>0</v>
      </c>
    </row>
    <row r="12" spans="1:7" s="20" customFormat="1" ht="77.5" customHeight="1">
      <c r="A12" s="19"/>
      <c r="B12" s="40" t="s">
        <v>4</v>
      </c>
      <c r="C12" s="41" t="s">
        <v>30</v>
      </c>
      <c r="D12" s="41"/>
      <c r="E12" s="42" t="s">
        <v>188</v>
      </c>
      <c r="F12" s="41" t="str">
        <f>IF(ISERROR((VLOOKUP(B12,Values!$A$2:$F$32,'Self Assessment'!G12,FALSE))),"",VLOOKUP(B12,Values!$A$2:$F$32,'Self Assessment'!G12,FALSE))</f>
        <v/>
      </c>
      <c r="G12" s="23">
        <f>VLOOKUP(E12,Values!$A$34:$C$42,3,FALSE)</f>
        <v>0</v>
      </c>
    </row>
    <row r="13" spans="1:7" s="20" customFormat="1" ht="77.5" customHeight="1">
      <c r="A13" s="19"/>
      <c r="B13" s="40" t="s">
        <v>5</v>
      </c>
      <c r="C13" s="41" t="s">
        <v>35</v>
      </c>
      <c r="D13" s="41"/>
      <c r="E13" s="42" t="s">
        <v>188</v>
      </c>
      <c r="F13" s="41" t="str">
        <f>IF(ISERROR((VLOOKUP(B13,Values!$A$2:$F$32,'Self Assessment'!G13,FALSE))),"",VLOOKUP(B13,Values!$A$2:$F$32,'Self Assessment'!G13,FALSE))</f>
        <v/>
      </c>
      <c r="G13" s="23">
        <f>VLOOKUP(E13,Values!$A$34:$C$42,3,FALSE)</f>
        <v>0</v>
      </c>
    </row>
    <row r="14" spans="1:7" s="20" customFormat="1" ht="77.5" customHeight="1">
      <c r="A14" s="19"/>
      <c r="B14" s="40" t="s">
        <v>6</v>
      </c>
      <c r="C14" s="41" t="s">
        <v>40</v>
      </c>
      <c r="D14" s="41"/>
      <c r="E14" s="42" t="s">
        <v>188</v>
      </c>
      <c r="F14" s="41" t="str">
        <f>IF(ISERROR((VLOOKUP(B14,Values!$A$2:$F$32,'Self Assessment'!G14,FALSE))),"",VLOOKUP(B14,Values!$A$2:$F$32,'Self Assessment'!G14,FALSE))</f>
        <v/>
      </c>
      <c r="G14" s="23">
        <f>VLOOKUP(E14,Values!$A$34:$C$42,3,FALSE)</f>
        <v>0</v>
      </c>
    </row>
    <row r="15" spans="1:7" s="20" customFormat="1" ht="77.5" customHeight="1">
      <c r="A15" s="19"/>
      <c r="B15" s="40" t="s">
        <v>7</v>
      </c>
      <c r="C15" s="41" t="s">
        <v>45</v>
      </c>
      <c r="D15" s="41"/>
      <c r="E15" s="42" t="s">
        <v>188</v>
      </c>
      <c r="F15" s="41" t="str">
        <f>IF(ISERROR((VLOOKUP(B15,Values!$A$2:$F$32,'Self Assessment'!G15,FALSE))),"",VLOOKUP(B15,Values!$A$2:$F$32,'Self Assessment'!G15,FALSE))</f>
        <v/>
      </c>
      <c r="G15" s="23">
        <f>VLOOKUP(E15,Values!$A$34:$C$42,3,FALSE)</f>
        <v>0</v>
      </c>
    </row>
    <row r="16" spans="1:7" s="20" customFormat="1" ht="77.5" customHeight="1">
      <c r="A16" s="19"/>
      <c r="B16" s="40" t="s">
        <v>50</v>
      </c>
      <c r="C16" s="41" t="s">
        <v>51</v>
      </c>
      <c r="D16" s="41"/>
      <c r="E16" s="42" t="s">
        <v>188</v>
      </c>
      <c r="F16" s="41" t="str">
        <f>IF(ISERROR((VLOOKUP(B16,Values!$A$2:$F$32,'Self Assessment'!G16,FALSE))),"",VLOOKUP(B16,Values!$A$2:$F$32,'Self Assessment'!G16,FALSE))</f>
        <v/>
      </c>
      <c r="G16" s="23">
        <f>VLOOKUP(E16,Values!$A$34:$C$42,3,FALSE)</f>
        <v>0</v>
      </c>
    </row>
    <row r="17" spans="1:7" s="20" customFormat="1" ht="77.5" customHeight="1">
      <c r="A17" s="19"/>
      <c r="B17" s="40" t="s">
        <v>84</v>
      </c>
      <c r="C17" s="41" t="s">
        <v>55</v>
      </c>
      <c r="D17" s="41"/>
      <c r="E17" s="42" t="s">
        <v>188</v>
      </c>
      <c r="F17" s="41" t="str">
        <f>IF(ISERROR((VLOOKUP(B17,Values!$A$2:$F$32,'Self Assessment'!G17,FALSE))),"",VLOOKUP(B17,Values!$A$2:$F$32,'Self Assessment'!G17,FALSE))</f>
        <v/>
      </c>
      <c r="G17" s="23">
        <f>VLOOKUP(E17,Values!$A$34:$C$42,3,FALSE)</f>
        <v>0</v>
      </c>
    </row>
    <row r="18" spans="1:7" s="20" customFormat="1" ht="77.5" customHeight="1">
      <c r="A18" s="19"/>
      <c r="B18" s="40" t="s">
        <v>60</v>
      </c>
      <c r="C18" s="41" t="s">
        <v>61</v>
      </c>
      <c r="D18" s="41"/>
      <c r="E18" s="42" t="s">
        <v>188</v>
      </c>
      <c r="F18" s="41" t="str">
        <f>IF(ISERROR((VLOOKUP(B18,Values!$A$2:$F$32,'Self Assessment'!G18,FALSE))),"",VLOOKUP(B18,Values!$A$2:$F$32,'Self Assessment'!G18,FALSE))</f>
        <v/>
      </c>
      <c r="G18" s="23">
        <f>VLOOKUP(E18,Values!$A$34:$C$42,3,FALSE)</f>
        <v>0</v>
      </c>
    </row>
    <row r="19" spans="1:7" s="20" customFormat="1" ht="77.5" customHeight="1">
      <c r="A19" s="19"/>
      <c r="B19" s="40" t="s">
        <v>66</v>
      </c>
      <c r="C19" s="41" t="s">
        <v>67</v>
      </c>
      <c r="D19" s="41"/>
      <c r="E19" s="42" t="s">
        <v>188</v>
      </c>
      <c r="F19" s="41" t="str">
        <f>IF(ISERROR((VLOOKUP(B19,Values!$A$2:$F$32,'Self Assessment'!G19,FALSE))),"",VLOOKUP(B19,Values!$A$2:$F$32,'Self Assessment'!G19,FALSE))</f>
        <v/>
      </c>
      <c r="G19" s="23">
        <f>VLOOKUP(E19,Values!$A$34:$C$42,3,FALSE)</f>
        <v>0</v>
      </c>
    </row>
    <row r="20" spans="1:7" s="20" customFormat="1" ht="77.5" customHeight="1">
      <c r="A20" s="19"/>
      <c r="B20" s="40" t="s">
        <v>72</v>
      </c>
      <c r="C20" s="41" t="s">
        <v>73</v>
      </c>
      <c r="D20" s="41"/>
      <c r="E20" s="42" t="s">
        <v>188</v>
      </c>
      <c r="F20" s="41" t="str">
        <f>IF(ISERROR((VLOOKUP(B20,Values!$A$2:$F$32,'Self Assessment'!G20,FALSE))),"",VLOOKUP(B20,Values!$A$2:$F$32,'Self Assessment'!G20,FALSE))</f>
        <v/>
      </c>
      <c r="G20" s="23">
        <f>VLOOKUP(E20,Values!$A$34:$C$42,3,FALSE)</f>
        <v>0</v>
      </c>
    </row>
    <row r="21" spans="1:7" s="20" customFormat="1" ht="77.5" customHeight="1">
      <c r="A21" s="19"/>
      <c r="B21" s="40" t="s">
        <v>78</v>
      </c>
      <c r="C21" s="41" t="s">
        <v>79</v>
      </c>
      <c r="D21" s="41"/>
      <c r="E21" s="42" t="s">
        <v>188</v>
      </c>
      <c r="F21" s="41" t="str">
        <f>IF(ISERROR((VLOOKUP(B21,Values!$A$2:$F$32,'Self Assessment'!G21,FALSE))),"",VLOOKUP(B21,Values!$A$2:$F$32,'Self Assessment'!G21,FALSE))</f>
        <v/>
      </c>
      <c r="G21" s="23">
        <f>VLOOKUP(E21,Values!$A$34:$C$42,3,FALSE)</f>
        <v>0</v>
      </c>
    </row>
    <row r="22" spans="1:7" s="20" customFormat="1" ht="77.5" customHeight="1">
      <c r="A22" s="19"/>
      <c r="B22" s="40" t="s">
        <v>85</v>
      </c>
      <c r="C22" s="41" t="s">
        <v>86</v>
      </c>
      <c r="D22" s="41"/>
      <c r="E22" s="42" t="s">
        <v>188</v>
      </c>
      <c r="F22" s="41" t="str">
        <f>IF(ISERROR((VLOOKUP(B22,Values!$A$2:$F$32,'Self Assessment'!G22,FALSE))),"",VLOOKUP(B22,Values!$A$2:$F$32,'Self Assessment'!G22,FALSE))</f>
        <v/>
      </c>
      <c r="G22" s="23">
        <f>VLOOKUP(E22,Values!$A$34:$C$42,3,FALSE)</f>
        <v>0</v>
      </c>
    </row>
    <row r="23" spans="1:7" s="20" customFormat="1" ht="77.5" customHeight="1">
      <c r="A23" s="19"/>
      <c r="B23" s="40" t="s">
        <v>91</v>
      </c>
      <c r="C23" s="41" t="s">
        <v>92</v>
      </c>
      <c r="D23" s="41"/>
      <c r="E23" s="42" t="s">
        <v>188</v>
      </c>
      <c r="F23" s="41" t="str">
        <f>IF(ISERROR((VLOOKUP(B23,Values!$A$2:$F$32,'Self Assessment'!G23,FALSE))),"",VLOOKUP(B23,Values!$A$2:$F$32,'Self Assessment'!G23,FALSE))</f>
        <v/>
      </c>
      <c r="G23" s="23">
        <f>VLOOKUP(E23,Values!$A$34:$C$42,3,FALSE)</f>
        <v>0</v>
      </c>
    </row>
    <row r="24" spans="1:7" s="20" customFormat="1" ht="77.5" customHeight="1">
      <c r="A24" s="19"/>
      <c r="B24" s="40" t="s">
        <v>97</v>
      </c>
      <c r="C24" s="41" t="s">
        <v>98</v>
      </c>
      <c r="D24" s="41"/>
      <c r="E24" s="42" t="s">
        <v>188</v>
      </c>
      <c r="F24" s="41" t="str">
        <f>IF(ISERROR((VLOOKUP(B24,Values!$A$2:$F$32,'Self Assessment'!G24,FALSE))),"",VLOOKUP(B24,Values!$A$2:$F$32,'Self Assessment'!G24,FALSE))</f>
        <v/>
      </c>
      <c r="G24" s="23">
        <f>VLOOKUP(E24,Values!$A$34:$C$42,3,FALSE)</f>
        <v>0</v>
      </c>
    </row>
    <row r="25" spans="1:7" s="20" customFormat="1" ht="77.5" customHeight="1">
      <c r="A25" s="19"/>
      <c r="B25" s="37" t="s">
        <v>8</v>
      </c>
      <c r="C25" s="38" t="s">
        <v>103</v>
      </c>
      <c r="D25" s="38"/>
      <c r="E25" s="42" t="s">
        <v>188</v>
      </c>
      <c r="F25" s="38" t="str">
        <f>IF(ISERROR((VLOOKUP(B25,Values!$A$2:$F$32,'Self Assessment'!G25,FALSE))),"",VLOOKUP(B25,Values!$A$2:$F$32,'Self Assessment'!G25,FALSE))</f>
        <v/>
      </c>
      <c r="G25" s="23">
        <f>VLOOKUP(E25,Values!$A$34:$C$42,3,FALSE)</f>
        <v>0</v>
      </c>
    </row>
    <row r="26" spans="1:7" s="20" customFormat="1" ht="77.5" customHeight="1">
      <c r="A26" s="19"/>
      <c r="B26" s="40" t="s">
        <v>108</v>
      </c>
      <c r="C26" s="41" t="s">
        <v>109</v>
      </c>
      <c r="D26" s="41"/>
      <c r="E26" s="42" t="s">
        <v>188</v>
      </c>
      <c r="F26" s="41" t="str">
        <f>IF(ISERROR((VLOOKUP(B26,Values!$A$2:$F$32,'Self Assessment'!G26,FALSE))),"",VLOOKUP(B26,Values!$A$2:$F$32,'Self Assessment'!G26,FALSE))</f>
        <v/>
      </c>
      <c r="G26" s="23">
        <f>VLOOKUP(E26,Values!$A$34:$C$42,3,FALSE)</f>
        <v>0</v>
      </c>
    </row>
    <row r="27" spans="1:7" s="20" customFormat="1" ht="77.5" customHeight="1">
      <c r="A27" s="19"/>
      <c r="B27" s="40" t="s">
        <v>114</v>
      </c>
      <c r="C27" s="41" t="s">
        <v>115</v>
      </c>
      <c r="D27" s="41"/>
      <c r="E27" s="42" t="s">
        <v>188</v>
      </c>
      <c r="F27" s="41" t="str">
        <f>IF(ISERROR((VLOOKUP(B27,Values!$A$2:$F$32,'Self Assessment'!G27,FALSE))),"",VLOOKUP(B27,Values!$A$2:$F$32,'Self Assessment'!G27,FALSE))</f>
        <v/>
      </c>
      <c r="G27" s="23">
        <f>VLOOKUP(E27,Values!$A$34:$C$42,3,FALSE)</f>
        <v>0</v>
      </c>
    </row>
    <row r="28" spans="1:7" s="20" customFormat="1" ht="77.5" customHeight="1">
      <c r="A28" s="19"/>
      <c r="B28" s="40" t="s">
        <v>120</v>
      </c>
      <c r="C28" s="41" t="s">
        <v>121</v>
      </c>
      <c r="D28" s="41"/>
      <c r="E28" s="42" t="s">
        <v>188</v>
      </c>
      <c r="F28" s="41" t="str">
        <f>IF(ISERROR((VLOOKUP(B28,Values!$A$2:$F$32,'Self Assessment'!G28,FALSE))),"",VLOOKUP(B28,Values!$A$2:$F$32,'Self Assessment'!G28,FALSE))</f>
        <v/>
      </c>
      <c r="G28" s="23">
        <f>VLOOKUP(E28,Values!$A$34:$C$42,3,FALSE)</f>
        <v>0</v>
      </c>
    </row>
    <row r="29" spans="1:7" s="20" customFormat="1" ht="77.5" customHeight="1">
      <c r="A29" s="19"/>
      <c r="B29" s="40" t="s">
        <v>126</v>
      </c>
      <c r="C29" s="41" t="s">
        <v>127</v>
      </c>
      <c r="D29" s="41"/>
      <c r="E29" s="42" t="s">
        <v>188</v>
      </c>
      <c r="F29" s="41" t="str">
        <f>IF(ISERROR((VLOOKUP(B29,Values!$A$2:$F$32,'Self Assessment'!G29,FALSE))),"",VLOOKUP(B29,Values!$A$2:$F$32,'Self Assessment'!G29,FALSE))</f>
        <v/>
      </c>
      <c r="G29" s="23">
        <f>VLOOKUP(E29,Values!$A$34:$C$42,3,FALSE)</f>
        <v>0</v>
      </c>
    </row>
    <row r="30" spans="1:7" s="20" customFormat="1" ht="77.5" customHeight="1">
      <c r="A30" s="19"/>
      <c r="B30" s="40" t="s">
        <v>132</v>
      </c>
      <c r="C30" s="41" t="s">
        <v>133</v>
      </c>
      <c r="D30" s="41"/>
      <c r="E30" s="42" t="s">
        <v>188</v>
      </c>
      <c r="F30" s="41" t="str">
        <f>IF(ISERROR((VLOOKUP(B30,Values!$A$2:$F$32,'Self Assessment'!G30,FALSE))),"",VLOOKUP(B30,Values!$A$2:$F$32,'Self Assessment'!G30,FALSE))</f>
        <v/>
      </c>
      <c r="G30" s="23">
        <f>VLOOKUP(E30,Values!$A$34:$C$42,3,FALSE)</f>
        <v>0</v>
      </c>
    </row>
    <row r="31" spans="1:7" s="20" customFormat="1" ht="77.5" customHeight="1">
      <c r="A31" s="19"/>
      <c r="B31" s="40" t="s">
        <v>138</v>
      </c>
      <c r="C31" s="41" t="s">
        <v>139</v>
      </c>
      <c r="D31" s="41"/>
      <c r="E31" s="42" t="s">
        <v>188</v>
      </c>
      <c r="F31" s="41" t="str">
        <f>IF(ISERROR((VLOOKUP(B31,Values!$A$2:$F$32,'Self Assessment'!G31,FALSE))),"",VLOOKUP(B31,Values!$A$2:$F$32,'Self Assessment'!G31,FALSE))</f>
        <v/>
      </c>
      <c r="G31" s="23">
        <f>VLOOKUP(E31,Values!$A$34:$C$42,3,FALSE)</f>
        <v>0</v>
      </c>
    </row>
    <row r="32" spans="1:7" s="20" customFormat="1" ht="77.5" customHeight="1">
      <c r="A32" s="19"/>
      <c r="B32" s="40" t="s">
        <v>144</v>
      </c>
      <c r="C32" s="41" t="s">
        <v>145</v>
      </c>
      <c r="D32" s="41"/>
      <c r="E32" s="42" t="s">
        <v>188</v>
      </c>
      <c r="F32" s="41" t="str">
        <f>IF(ISERROR((VLOOKUP(B32,Values!$A$2:$F$32,'Self Assessment'!G32,FALSE))),"",VLOOKUP(B32,Values!$A$2:$F$32,'Self Assessment'!G32,FALSE))</f>
        <v/>
      </c>
      <c r="G32" s="23">
        <f>VLOOKUP(E32,Values!$A$34:$C$42,3,FALSE)</f>
        <v>0</v>
      </c>
    </row>
    <row r="33" spans="1:7" s="20" customFormat="1" ht="77.5" customHeight="1">
      <c r="A33" s="19"/>
      <c r="B33" s="40" t="s">
        <v>14</v>
      </c>
      <c r="C33" s="41" t="s">
        <v>150</v>
      </c>
      <c r="D33" s="41"/>
      <c r="E33" s="42" t="s">
        <v>188</v>
      </c>
      <c r="F33" s="41" t="str">
        <f>IF(ISERROR((VLOOKUP(B33,Values!$A$2:$F$32,'Self Assessment'!G33,FALSE))),"",VLOOKUP(B33,Values!$A$2:$F$32,'Self Assessment'!G33,FALSE))</f>
        <v/>
      </c>
      <c r="G33" s="23">
        <f>VLOOKUP(E33,Values!$A$34:$C$42,3,FALSE)</f>
        <v>0</v>
      </c>
    </row>
    <row r="34" spans="1:7" s="20" customFormat="1" ht="77.5" customHeight="1">
      <c r="A34" s="19"/>
      <c r="B34" s="40" t="s">
        <v>155</v>
      </c>
      <c r="C34" s="41" t="s">
        <v>156</v>
      </c>
      <c r="D34" s="41"/>
      <c r="E34" s="42" t="s">
        <v>188</v>
      </c>
      <c r="F34" s="41" t="str">
        <f>IF(ISERROR((VLOOKUP(B34,Values!$A$2:$F$32,'Self Assessment'!G34,FALSE))),"",VLOOKUP(B34,Values!$A$2:$F$32,'Self Assessment'!G34,FALSE))</f>
        <v/>
      </c>
      <c r="G34" s="62">
        <f>VLOOKUP(E34,Values!$A$34:$C$42,3,FALSE)</f>
        <v>0</v>
      </c>
    </row>
    <row r="35" spans="1:7" s="20" customFormat="1" ht="77.5" customHeight="1">
      <c r="A35" s="19"/>
      <c r="B35" s="40" t="s">
        <v>10</v>
      </c>
      <c r="C35" s="41" t="s">
        <v>161</v>
      </c>
      <c r="D35" s="41"/>
      <c r="E35" s="42" t="s">
        <v>188</v>
      </c>
      <c r="F35" s="41" t="str">
        <f>IF(ISERROR((VLOOKUP(B35,Values!$A$2:$F$32,'Self Assessment'!G35,FALSE))),"",VLOOKUP(B35,Values!$A$2:$F$32,'Self Assessment'!G35,FALSE))</f>
        <v/>
      </c>
      <c r="G35" s="23">
        <f>VLOOKUP(E35,Values!$A$34:$C$42,3,FALSE)</f>
        <v>0</v>
      </c>
    </row>
    <row r="36" spans="1:7" s="20" customFormat="1" ht="77.5" customHeight="1">
      <c r="A36" s="19"/>
      <c r="B36" s="40" t="s">
        <v>11</v>
      </c>
      <c r="C36" s="41" t="s">
        <v>166</v>
      </c>
      <c r="D36" s="41"/>
      <c r="E36" s="42" t="s">
        <v>188</v>
      </c>
      <c r="F36" s="41" t="str">
        <f>IF(ISERROR((VLOOKUP(B36,Values!$A$2:$F$32,'Self Assessment'!G36,FALSE))),"",VLOOKUP(B36,Values!$A$2:$F$32,'Self Assessment'!G36,FALSE))</f>
        <v/>
      </c>
      <c r="G36" s="23">
        <f>VLOOKUP(E36,Values!$A$34:$C$42,3,FALSE)</f>
        <v>0</v>
      </c>
    </row>
    <row r="37" spans="1:7" s="20" customFormat="1" ht="77.5" customHeight="1">
      <c r="A37" s="19"/>
      <c r="B37" s="40" t="s">
        <v>9</v>
      </c>
      <c r="C37" s="41" t="s">
        <v>171</v>
      </c>
      <c r="D37" s="41"/>
      <c r="E37" s="42" t="s">
        <v>188</v>
      </c>
      <c r="F37" s="41" t="str">
        <f>IF(ISERROR((VLOOKUP(B37,Values!$A$2:$F$32,'Self Assessment'!G37,FALSE))),"",VLOOKUP(B37,Values!$A$2:$F$32,'Self Assessment'!G37,FALSE))</f>
        <v/>
      </c>
      <c r="G37" s="23">
        <f>VLOOKUP(E37,Values!$A$34:$C$42,3,FALSE)</f>
        <v>0</v>
      </c>
    </row>
    <row r="38" spans="1:7" s="20" customFormat="1" ht="77.5" customHeight="1">
      <c r="A38" s="19"/>
      <c r="B38" s="40" t="s">
        <v>12</v>
      </c>
      <c r="C38" s="41" t="s">
        <v>176</v>
      </c>
      <c r="D38" s="41"/>
      <c r="E38" s="42" t="s">
        <v>188</v>
      </c>
      <c r="F38" s="41" t="str">
        <f>IF(ISERROR((VLOOKUP(B38,Values!$A$2:$F$32,'Self Assessment'!G38,FALSE))),"",VLOOKUP(B38,Values!$A$2:$F$32,'Self Assessment'!G38,FALSE))</f>
        <v/>
      </c>
      <c r="G38" s="23">
        <f>VLOOKUP(E38,Values!$A$34:$C$42,3,FALSE)</f>
        <v>0</v>
      </c>
    </row>
    <row r="39" spans="1:7" s="20" customFormat="1" ht="77.5" customHeight="1">
      <c r="A39" s="19"/>
      <c r="B39" s="40" t="s">
        <v>13</v>
      </c>
      <c r="C39" s="41" t="s">
        <v>181</v>
      </c>
      <c r="D39" s="41"/>
      <c r="E39" s="42" t="s">
        <v>188</v>
      </c>
      <c r="F39" s="41" t="str">
        <f>IF(ISERROR((VLOOKUP(B39,Values!$A$2:$F$32,'Self Assessment'!G39,FALSE))),"",VLOOKUP(B39,Values!$A$2:$F$32,'Self Assessment'!G39,FALSE))</f>
        <v/>
      </c>
      <c r="G39" s="23">
        <f>VLOOKUP(E39,Values!$A$34:$C$42,3,FALSE)</f>
        <v>0</v>
      </c>
    </row>
    <row r="40" spans="1:7">
      <c r="B40" s="2"/>
    </row>
    <row r="41" spans="1:7" hidden="1"/>
    <row r="42" spans="1:7" hidden="1"/>
    <row r="43" spans="1:7" hidden="1"/>
    <row r="44" spans="1:7" hidden="1"/>
    <row r="45" spans="1:7" hidden="1">
      <c r="C45" s="3"/>
      <c r="D45" s="3"/>
      <c r="E45" s="4"/>
    </row>
    <row r="46" spans="1:7" hidden="1">
      <c r="C46" s="3"/>
      <c r="D46" s="3"/>
      <c r="E46" s="4"/>
    </row>
    <row r="47" spans="1:7" hidden="1">
      <c r="C47" s="3"/>
      <c r="D47" s="3"/>
      <c r="E47" s="4"/>
    </row>
    <row r="48" spans="1:7" hidden="1">
      <c r="C48" s="3"/>
      <c r="D48" s="3"/>
      <c r="E48" s="4"/>
    </row>
    <row r="49" spans="3:5" hidden="1">
      <c r="C49" s="3"/>
      <c r="D49" s="3"/>
      <c r="E49" s="4"/>
    </row>
    <row r="50" spans="3:5"/>
  </sheetData>
  <mergeCells count="1">
    <mergeCell ref="B1:B7"/>
  </mergeCells>
  <dataValidations count="1">
    <dataValidation type="list" allowBlank="1" showInputMessage="1" showErrorMessage="1" sqref="E10:E39" xr:uid="{F0020FAE-04CF-42AE-A969-38ED9E5A3435}">
      <formula1>scale</formula1>
    </dataValidation>
  </dataValidations>
  <pageMargins left="0.7" right="0.7" top="0.75" bottom="0.75" header="0.3" footer="0.3"/>
  <pageSetup paperSize="9" scale="39" orientation="portrait" r:id="rId1"/>
  <headerFooter>
    <oddFooter>&amp;L&amp;1#&amp;"Calibri"&amp;11&amp;K000000Unofficial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A7E7-35B0-4F67-9F06-25E38DFB3B8D}">
  <sheetPr>
    <tabColor rgb="FF00B050"/>
    <pageSetUpPr fitToPage="1"/>
  </sheetPr>
  <dimension ref="B1:N102"/>
  <sheetViews>
    <sheetView showGridLines="0" showRowColHeaders="0" zoomScale="111" zoomScaleNormal="100" zoomScaleSheetLayoutView="100" workbookViewId="0">
      <selection activeCell="P39" sqref="P39"/>
    </sheetView>
  </sheetViews>
  <sheetFormatPr baseColWidth="10" defaultColWidth="0" defaultRowHeight="16" zeroHeight="1"/>
  <cols>
    <col min="1" max="1" width="8" customWidth="1"/>
    <col min="2" max="2" width="48" style="44" customWidth="1"/>
    <col min="3" max="3" width="21.5" style="5" hidden="1" customWidth="1"/>
    <col min="4" max="4" width="4.6640625" style="5" customWidth="1"/>
    <col min="5" max="12" width="6" style="2" customWidth="1"/>
    <col min="13" max="13" width="9" customWidth="1"/>
    <col min="14" max="14" width="17.83203125" bestFit="1" customWidth="1"/>
    <col min="15" max="18" width="9" customWidth="1"/>
  </cols>
  <sheetData>
    <row r="1" spans="2:14" ht="22.5" customHeight="1">
      <c r="B1" s="60" t="s">
        <v>214</v>
      </c>
      <c r="C1" s="60"/>
      <c r="D1" s="60"/>
      <c r="E1" s="60"/>
      <c r="F1" s="60"/>
      <c r="G1" s="60"/>
      <c r="H1" s="60"/>
      <c r="I1" s="60"/>
      <c r="J1" s="60"/>
      <c r="K1" s="60"/>
      <c r="L1" s="60"/>
    </row>
    <row r="2" spans="2:14" ht="9" customHeight="1">
      <c r="B2" s="55"/>
    </row>
    <row r="3" spans="2:14" ht="21" customHeight="1">
      <c r="E3" s="30" t="s">
        <v>201</v>
      </c>
      <c r="F3" s="30" t="s">
        <v>202</v>
      </c>
      <c r="G3" s="30" t="s">
        <v>203</v>
      </c>
      <c r="H3" s="30" t="s">
        <v>204</v>
      </c>
      <c r="I3" s="30" t="s">
        <v>208</v>
      </c>
      <c r="J3" s="30" t="s">
        <v>205</v>
      </c>
      <c r="K3" s="30" t="s">
        <v>206</v>
      </c>
      <c r="L3" s="30" t="s">
        <v>207</v>
      </c>
      <c r="N3" s="29"/>
    </row>
    <row r="4" spans="2:14" hidden="1">
      <c r="E4" s="26">
        <v>1</v>
      </c>
      <c r="F4" s="26">
        <v>2</v>
      </c>
      <c r="G4" s="26">
        <v>3</v>
      </c>
      <c r="H4" s="26">
        <v>4</v>
      </c>
      <c r="I4" s="26">
        <v>5</v>
      </c>
      <c r="J4" s="26">
        <v>6</v>
      </c>
      <c r="K4" s="26">
        <v>7</v>
      </c>
      <c r="L4" s="26">
        <v>8</v>
      </c>
    </row>
    <row r="5" spans="2:14" ht="5.25" customHeight="1">
      <c r="E5" s="31"/>
      <c r="F5" s="31"/>
      <c r="G5" s="31"/>
      <c r="H5" s="31"/>
      <c r="I5" s="31"/>
      <c r="J5" s="31"/>
      <c r="K5" s="31"/>
      <c r="L5" s="31"/>
    </row>
    <row r="6" spans="2:14" ht="17" thickBot="1">
      <c r="B6" s="45" t="s">
        <v>196</v>
      </c>
      <c r="C6" s="46"/>
      <c r="D6" s="46"/>
      <c r="E6" s="34"/>
      <c r="F6" s="34"/>
      <c r="G6" s="34"/>
      <c r="H6" s="34"/>
      <c r="I6" s="34"/>
      <c r="J6" s="34"/>
      <c r="K6" s="34"/>
      <c r="L6" s="34"/>
    </row>
    <row r="7" spans="2:14" ht="14.5" customHeight="1">
      <c r="B7" s="32" t="s">
        <v>2</v>
      </c>
      <c r="C7" s="32" t="e">
        <f>VLOOKUP('Self Assessment'!E10,Values!$A$35:$B$42,2,FALSE)</f>
        <v>#N/A</v>
      </c>
      <c r="D7" s="32"/>
      <c r="E7" s="33" t="e">
        <f>IF($C7&gt;E$4-1,"x","")</f>
        <v>#N/A</v>
      </c>
      <c r="F7" s="33" t="e">
        <f t="shared" ref="F7:L48" si="0">IF($C7&gt;F$4-1,"x","")</f>
        <v>#N/A</v>
      </c>
      <c r="G7" s="33" t="e">
        <f t="shared" si="0"/>
        <v>#N/A</v>
      </c>
      <c r="H7" s="33" t="e">
        <f t="shared" si="0"/>
        <v>#N/A</v>
      </c>
      <c r="I7" s="33" t="e">
        <f t="shared" si="0"/>
        <v>#N/A</v>
      </c>
      <c r="J7" s="33" t="e">
        <f t="shared" si="0"/>
        <v>#N/A</v>
      </c>
      <c r="K7" s="33" t="e">
        <f t="shared" si="0"/>
        <v>#N/A</v>
      </c>
      <c r="L7" s="33" t="e">
        <f t="shared" si="0"/>
        <v>#N/A</v>
      </c>
    </row>
    <row r="8" spans="2:14" ht="7" customHeight="1">
      <c r="B8" s="25"/>
      <c r="C8" s="25">
        <f>IF(ISERROR(VLOOKUP(B7,'Future Role Requirements'!$B$11:$H$20,7,FALSE)),-1,VLOOKUP(B7,'Future Role Requirements'!$B$11:$H$20,7,FALSE))</f>
        <v>-1</v>
      </c>
      <c r="D8" s="25"/>
      <c r="E8" s="50" t="str">
        <f>IF($C8&gt;E$4-1,"y","")</f>
        <v/>
      </c>
      <c r="F8" s="50" t="str">
        <f t="shared" ref="F8:L11" si="1">IF($C8&gt;F$4-1,"y","")</f>
        <v/>
      </c>
      <c r="G8" s="50" t="str">
        <f t="shared" si="1"/>
        <v/>
      </c>
      <c r="H8" s="50" t="str">
        <f t="shared" si="1"/>
        <v/>
      </c>
      <c r="I8" s="50" t="str">
        <f t="shared" si="1"/>
        <v/>
      </c>
      <c r="J8" s="50" t="str">
        <f t="shared" si="1"/>
        <v/>
      </c>
      <c r="K8" s="50" t="str">
        <f t="shared" si="1"/>
        <v/>
      </c>
      <c r="L8" s="50" t="str">
        <f t="shared" si="1"/>
        <v/>
      </c>
    </row>
    <row r="9" spans="2:14" ht="7" customHeight="1">
      <c r="B9" s="25"/>
      <c r="C9" s="25"/>
      <c r="D9" s="25"/>
      <c r="E9" s="50"/>
      <c r="F9" s="27"/>
      <c r="G9" s="27"/>
      <c r="H9" s="27"/>
      <c r="I9" s="27"/>
      <c r="J9" s="27"/>
      <c r="K9" s="27"/>
      <c r="L9" s="27"/>
    </row>
    <row r="10" spans="2:14" ht="14.5" customHeight="1">
      <c r="B10" s="25" t="s">
        <v>3</v>
      </c>
      <c r="C10" s="25" t="e">
        <f>VLOOKUP('Self Assessment'!E11,Values!$A$35:$B$42,2,FALSE)</f>
        <v>#N/A</v>
      </c>
      <c r="D10" s="25"/>
      <c r="E10" s="27" t="e">
        <f t="shared" ref="E10:L51" si="2">IF($C10&gt;E$4-1,"x","")</f>
        <v>#N/A</v>
      </c>
      <c r="F10" s="27" t="e">
        <f t="shared" si="0"/>
        <v>#N/A</v>
      </c>
      <c r="G10" s="27" t="e">
        <f t="shared" si="0"/>
        <v>#N/A</v>
      </c>
      <c r="H10" s="27" t="e">
        <f t="shared" si="0"/>
        <v>#N/A</v>
      </c>
      <c r="I10" s="27" t="e">
        <f t="shared" si="0"/>
        <v>#N/A</v>
      </c>
      <c r="J10" s="27" t="e">
        <f t="shared" si="0"/>
        <v>#N/A</v>
      </c>
      <c r="K10" s="27" t="e">
        <f t="shared" si="0"/>
        <v>#N/A</v>
      </c>
      <c r="L10" s="27" t="e">
        <f t="shared" si="0"/>
        <v>#N/A</v>
      </c>
    </row>
    <row r="11" spans="2:14" ht="7" customHeight="1">
      <c r="B11" s="25"/>
      <c r="C11" s="25">
        <f>IF(ISERROR(VLOOKUP(B10,'Future Role Requirements'!$B$11:$H$20,7,FALSE)),-1,VLOOKUP(B10,'Future Role Requirements'!$B$11:$H$20,7,FALSE))</f>
        <v>-1</v>
      </c>
      <c r="D11" s="25"/>
      <c r="E11" s="50" t="str">
        <f>IF($C11&gt;E$4-1,"y","")</f>
        <v/>
      </c>
      <c r="F11" s="50" t="str">
        <f t="shared" si="1"/>
        <v/>
      </c>
      <c r="G11" s="50" t="str">
        <f t="shared" si="1"/>
        <v/>
      </c>
      <c r="H11" s="50" t="str">
        <f t="shared" si="1"/>
        <v/>
      </c>
      <c r="I11" s="50" t="str">
        <f t="shared" si="1"/>
        <v/>
      </c>
      <c r="J11" s="50" t="str">
        <f t="shared" si="1"/>
        <v/>
      </c>
      <c r="K11" s="50" t="str">
        <f t="shared" si="1"/>
        <v/>
      </c>
      <c r="L11" s="50" t="str">
        <f t="shared" si="1"/>
        <v/>
      </c>
    </row>
    <row r="12" spans="2:14" ht="7" customHeight="1">
      <c r="B12" s="25"/>
      <c r="C12" s="25"/>
      <c r="D12" s="25"/>
      <c r="E12" s="27"/>
      <c r="F12" s="27"/>
      <c r="G12" s="27"/>
      <c r="H12" s="27"/>
      <c r="I12" s="27"/>
      <c r="J12" s="27"/>
      <c r="K12" s="27"/>
      <c r="L12" s="27"/>
    </row>
    <row r="13" spans="2:14" ht="14.5" customHeight="1">
      <c r="B13" s="25" t="s">
        <v>4</v>
      </c>
      <c r="C13" s="25" t="e">
        <f>VLOOKUP('Self Assessment'!E12,Values!$A$35:$B$42,2,FALSE)</f>
        <v>#N/A</v>
      </c>
      <c r="D13" s="25"/>
      <c r="E13" s="27" t="e">
        <f t="shared" si="2"/>
        <v>#N/A</v>
      </c>
      <c r="F13" s="27" t="e">
        <f t="shared" si="0"/>
        <v>#N/A</v>
      </c>
      <c r="G13" s="27" t="e">
        <f t="shared" si="0"/>
        <v>#N/A</v>
      </c>
      <c r="H13" s="27" t="e">
        <f t="shared" si="0"/>
        <v>#N/A</v>
      </c>
      <c r="I13" s="27" t="e">
        <f t="shared" si="0"/>
        <v>#N/A</v>
      </c>
      <c r="J13" s="27" t="e">
        <f t="shared" si="0"/>
        <v>#N/A</v>
      </c>
      <c r="K13" s="27" t="e">
        <f t="shared" si="0"/>
        <v>#N/A</v>
      </c>
      <c r="L13" s="27" t="e">
        <f t="shared" si="0"/>
        <v>#N/A</v>
      </c>
    </row>
    <row r="14" spans="2:14" ht="7" customHeight="1">
      <c r="B14" s="25"/>
      <c r="C14" s="25">
        <f>IF(ISERROR(VLOOKUP(B13,'Future Role Requirements'!$B$11:$H$20,7,FALSE)),-1,VLOOKUP(B13,'Future Role Requirements'!$B$11:$H$20,7,FALSE))</f>
        <v>-1</v>
      </c>
      <c r="D14" s="25"/>
      <c r="E14" s="50" t="str">
        <f>IF($C14&gt;E$4-1,"y","")</f>
        <v/>
      </c>
      <c r="F14" s="50" t="str">
        <f t="shared" ref="F14:L14" si="3">IF($C14&gt;F$4-1,"y","")</f>
        <v/>
      </c>
      <c r="G14" s="50" t="str">
        <f t="shared" si="3"/>
        <v/>
      </c>
      <c r="H14" s="50" t="str">
        <f t="shared" si="3"/>
        <v/>
      </c>
      <c r="I14" s="50" t="str">
        <f t="shared" si="3"/>
        <v/>
      </c>
      <c r="J14" s="50" t="str">
        <f t="shared" si="3"/>
        <v/>
      </c>
      <c r="K14" s="50" t="str">
        <f t="shared" si="3"/>
        <v/>
      </c>
      <c r="L14" s="50" t="str">
        <f t="shared" si="3"/>
        <v/>
      </c>
    </row>
    <row r="15" spans="2:14" ht="7" customHeight="1">
      <c r="B15" s="25"/>
      <c r="C15" s="25"/>
      <c r="D15" s="25"/>
      <c r="E15" s="27"/>
      <c r="F15" s="27"/>
      <c r="G15" s="27"/>
      <c r="H15" s="27"/>
      <c r="I15" s="27"/>
      <c r="J15" s="27"/>
      <c r="K15" s="27"/>
      <c r="L15" s="27"/>
    </row>
    <row r="16" spans="2:14" ht="14.5" customHeight="1">
      <c r="B16" s="25" t="s">
        <v>5</v>
      </c>
      <c r="C16" s="25" t="e">
        <f>VLOOKUP('Self Assessment'!E13,Values!$A$35:$B$42,2,FALSE)</f>
        <v>#N/A</v>
      </c>
      <c r="D16" s="25"/>
      <c r="E16" s="27" t="e">
        <f t="shared" si="2"/>
        <v>#N/A</v>
      </c>
      <c r="F16" s="27" t="e">
        <f t="shared" si="0"/>
        <v>#N/A</v>
      </c>
      <c r="G16" s="27" t="e">
        <f t="shared" si="0"/>
        <v>#N/A</v>
      </c>
      <c r="H16" s="27" t="e">
        <f t="shared" si="0"/>
        <v>#N/A</v>
      </c>
      <c r="I16" s="27" t="e">
        <f t="shared" si="0"/>
        <v>#N/A</v>
      </c>
      <c r="J16" s="27" t="e">
        <f t="shared" si="0"/>
        <v>#N/A</v>
      </c>
      <c r="K16" s="27" t="e">
        <f t="shared" si="0"/>
        <v>#N/A</v>
      </c>
      <c r="L16" s="27" t="e">
        <f t="shared" si="0"/>
        <v>#N/A</v>
      </c>
    </row>
    <row r="17" spans="2:12" ht="7" customHeight="1">
      <c r="B17" s="25"/>
      <c r="C17" s="25">
        <f>IF(ISERROR(VLOOKUP(B16,'Future Role Requirements'!$B$11:$H$20,7,FALSE)),-1,VLOOKUP(B16,'Future Role Requirements'!$B$11:$H$20,7,FALSE))</f>
        <v>-1</v>
      </c>
      <c r="D17" s="25"/>
      <c r="E17" s="50" t="str">
        <f>IF($C17&gt;E$4-1,"y","")</f>
        <v/>
      </c>
      <c r="F17" s="50" t="str">
        <f t="shared" ref="F17:L17" si="4">IF($C17&gt;F$4-1,"y","")</f>
        <v/>
      </c>
      <c r="G17" s="50" t="str">
        <f t="shared" si="4"/>
        <v/>
      </c>
      <c r="H17" s="50" t="str">
        <f t="shared" si="4"/>
        <v/>
      </c>
      <c r="I17" s="50" t="str">
        <f t="shared" si="4"/>
        <v/>
      </c>
      <c r="J17" s="50" t="str">
        <f t="shared" si="4"/>
        <v/>
      </c>
      <c r="K17" s="50" t="str">
        <f t="shared" si="4"/>
        <v/>
      </c>
      <c r="L17" s="50" t="str">
        <f t="shared" si="4"/>
        <v/>
      </c>
    </row>
    <row r="18" spans="2:12" ht="7" customHeight="1">
      <c r="B18" s="25"/>
      <c r="C18" s="25"/>
      <c r="D18" s="25"/>
      <c r="E18" s="27"/>
      <c r="F18" s="27"/>
      <c r="G18" s="27"/>
      <c r="H18" s="27"/>
      <c r="I18" s="27"/>
      <c r="J18" s="27"/>
      <c r="K18" s="27"/>
      <c r="L18" s="27"/>
    </row>
    <row r="19" spans="2:12" ht="14.5" customHeight="1">
      <c r="B19" s="25" t="s">
        <v>6</v>
      </c>
      <c r="C19" s="25" t="e">
        <f>VLOOKUP('Self Assessment'!E14,Values!$A$35:$B$42,2,FALSE)</f>
        <v>#N/A</v>
      </c>
      <c r="D19" s="25"/>
      <c r="E19" s="27" t="e">
        <f t="shared" si="2"/>
        <v>#N/A</v>
      </c>
      <c r="F19" s="27" t="e">
        <f t="shared" si="0"/>
        <v>#N/A</v>
      </c>
      <c r="G19" s="27" t="e">
        <f t="shared" si="0"/>
        <v>#N/A</v>
      </c>
      <c r="H19" s="27" t="e">
        <f t="shared" si="0"/>
        <v>#N/A</v>
      </c>
      <c r="I19" s="27" t="e">
        <f t="shared" si="0"/>
        <v>#N/A</v>
      </c>
      <c r="J19" s="27" t="e">
        <f t="shared" si="0"/>
        <v>#N/A</v>
      </c>
      <c r="K19" s="27" t="e">
        <f t="shared" si="0"/>
        <v>#N/A</v>
      </c>
      <c r="L19" s="27" t="e">
        <f t="shared" si="0"/>
        <v>#N/A</v>
      </c>
    </row>
    <row r="20" spans="2:12" ht="7" customHeight="1">
      <c r="B20" s="25"/>
      <c r="C20" s="25">
        <f>IF(ISERROR(VLOOKUP(B19,'Future Role Requirements'!$B$11:$H$20,7,FALSE)),-1,VLOOKUP(B19,'Future Role Requirements'!$B$11:$H$20,7,FALSE))</f>
        <v>-1</v>
      </c>
      <c r="D20" s="25"/>
      <c r="E20" s="50" t="str">
        <f>IF($C20&gt;E$4-1,"y","")</f>
        <v/>
      </c>
      <c r="F20" s="50" t="str">
        <f t="shared" ref="F20:L20" si="5">IF($C20&gt;F$4-1,"y","")</f>
        <v/>
      </c>
      <c r="G20" s="50" t="str">
        <f t="shared" si="5"/>
        <v/>
      </c>
      <c r="H20" s="50" t="str">
        <f t="shared" si="5"/>
        <v/>
      </c>
      <c r="I20" s="50" t="str">
        <f t="shared" si="5"/>
        <v/>
      </c>
      <c r="J20" s="50" t="str">
        <f t="shared" si="5"/>
        <v/>
      </c>
      <c r="K20" s="50" t="str">
        <f t="shared" si="5"/>
        <v/>
      </c>
      <c r="L20" s="50" t="str">
        <f t="shared" si="5"/>
        <v/>
      </c>
    </row>
    <row r="21" spans="2:12" ht="7" customHeight="1">
      <c r="B21" s="25"/>
      <c r="C21" s="25"/>
      <c r="D21" s="25"/>
      <c r="E21" s="27"/>
      <c r="F21" s="27"/>
      <c r="G21" s="27"/>
      <c r="H21" s="27"/>
      <c r="I21" s="27"/>
      <c r="J21" s="27"/>
      <c r="K21" s="27"/>
      <c r="L21" s="27"/>
    </row>
    <row r="22" spans="2:12" ht="14.5" customHeight="1">
      <c r="B22" s="25" t="s">
        <v>7</v>
      </c>
      <c r="C22" s="25" t="e">
        <f>VLOOKUP('Self Assessment'!E15,Values!$A$35:$B$42,2,FALSE)</f>
        <v>#N/A</v>
      </c>
      <c r="D22" s="25"/>
      <c r="E22" s="27" t="e">
        <f t="shared" si="2"/>
        <v>#N/A</v>
      </c>
      <c r="F22" s="27" t="e">
        <f t="shared" si="0"/>
        <v>#N/A</v>
      </c>
      <c r="G22" s="27" t="e">
        <f t="shared" si="0"/>
        <v>#N/A</v>
      </c>
      <c r="H22" s="27" t="e">
        <f t="shared" si="0"/>
        <v>#N/A</v>
      </c>
      <c r="I22" s="27" t="e">
        <f t="shared" si="0"/>
        <v>#N/A</v>
      </c>
      <c r="J22" s="27" t="e">
        <f t="shared" si="0"/>
        <v>#N/A</v>
      </c>
      <c r="K22" s="27" t="e">
        <f t="shared" si="0"/>
        <v>#N/A</v>
      </c>
      <c r="L22" s="27" t="e">
        <f t="shared" si="0"/>
        <v>#N/A</v>
      </c>
    </row>
    <row r="23" spans="2:12" ht="7" customHeight="1">
      <c r="B23" s="25"/>
      <c r="C23" s="25">
        <f>IF(ISERROR(VLOOKUP(B22,'Future Role Requirements'!$B$11:$H$20,7,FALSE)),-1,VLOOKUP(B22,'Future Role Requirements'!$B$11:$H$20,7,FALSE))</f>
        <v>-1</v>
      </c>
      <c r="D23" s="25"/>
      <c r="E23" s="50" t="str">
        <f>IF($C23&gt;E$4-1,"y","")</f>
        <v/>
      </c>
      <c r="F23" s="50" t="str">
        <f t="shared" ref="F23:L23" si="6">IF($C23&gt;F$4-1,"y","")</f>
        <v/>
      </c>
      <c r="G23" s="50" t="str">
        <f t="shared" si="6"/>
        <v/>
      </c>
      <c r="H23" s="50" t="str">
        <f t="shared" si="6"/>
        <v/>
      </c>
      <c r="I23" s="50" t="str">
        <f t="shared" si="6"/>
        <v/>
      </c>
      <c r="J23" s="50" t="str">
        <f t="shared" si="6"/>
        <v/>
      </c>
      <c r="K23" s="50" t="str">
        <f t="shared" si="6"/>
        <v/>
      </c>
      <c r="L23" s="50" t="str">
        <f t="shared" si="6"/>
        <v/>
      </c>
    </row>
    <row r="24" spans="2:12" ht="7" customHeight="1">
      <c r="B24" s="25"/>
      <c r="C24" s="25"/>
      <c r="D24" s="25"/>
      <c r="E24" s="28"/>
      <c r="F24" s="28"/>
      <c r="G24" s="28"/>
      <c r="H24" s="28"/>
      <c r="I24" s="28"/>
      <c r="J24" s="28"/>
      <c r="K24" s="28"/>
      <c r="L24" s="28"/>
    </row>
    <row r="25" spans="2:12" ht="14.5" customHeight="1" thickBot="1">
      <c r="B25" s="47" t="s">
        <v>197</v>
      </c>
      <c r="C25" s="48"/>
      <c r="D25" s="48"/>
      <c r="E25" s="36"/>
      <c r="F25" s="36"/>
      <c r="G25" s="36"/>
      <c r="H25" s="36"/>
      <c r="I25" s="36"/>
      <c r="J25" s="36"/>
      <c r="K25" s="36"/>
      <c r="L25" s="36"/>
    </row>
    <row r="26" spans="2:12" ht="14.5" customHeight="1">
      <c r="B26" s="32" t="s">
        <v>50</v>
      </c>
      <c r="C26" s="32" t="e">
        <f>VLOOKUP('Self Assessment'!E16,Values!$A$35:$B$42,2,FALSE)</f>
        <v>#N/A</v>
      </c>
      <c r="D26" s="32"/>
      <c r="E26" s="35" t="e">
        <f t="shared" si="2"/>
        <v>#N/A</v>
      </c>
      <c r="F26" s="35" t="e">
        <f t="shared" si="0"/>
        <v>#N/A</v>
      </c>
      <c r="G26" s="35" t="e">
        <f t="shared" si="0"/>
        <v>#N/A</v>
      </c>
      <c r="H26" s="35" t="e">
        <f t="shared" si="0"/>
        <v>#N/A</v>
      </c>
      <c r="I26" s="35" t="e">
        <f t="shared" si="0"/>
        <v>#N/A</v>
      </c>
      <c r="J26" s="35" t="e">
        <f t="shared" si="0"/>
        <v>#N/A</v>
      </c>
      <c r="K26" s="35" t="e">
        <f t="shared" si="0"/>
        <v>#N/A</v>
      </c>
      <c r="L26" s="35" t="e">
        <f t="shared" si="0"/>
        <v>#N/A</v>
      </c>
    </row>
    <row r="27" spans="2:12" ht="7" customHeight="1">
      <c r="B27" s="32"/>
      <c r="C27" s="25">
        <f>IF(ISERROR(VLOOKUP(B26,'Future Role Requirements'!$B$11:$H$20,7,FALSE)),-1,VLOOKUP(B26,'Future Role Requirements'!$B$11:$H$20,7,FALSE))</f>
        <v>-1</v>
      </c>
      <c r="D27" s="25"/>
      <c r="E27" s="50" t="str">
        <f>IF($C27&gt;E$4-1,"y","")</f>
        <v/>
      </c>
      <c r="F27" s="50" t="str">
        <f t="shared" ref="F27:L27" si="7">IF($C27&gt;F$4-1,"y","")</f>
        <v/>
      </c>
      <c r="G27" s="50" t="str">
        <f t="shared" si="7"/>
        <v/>
      </c>
      <c r="H27" s="50" t="str">
        <f t="shared" si="7"/>
        <v/>
      </c>
      <c r="I27" s="50" t="str">
        <f t="shared" si="7"/>
        <v/>
      </c>
      <c r="J27" s="50" t="str">
        <f t="shared" si="7"/>
        <v/>
      </c>
      <c r="K27" s="50" t="str">
        <f t="shared" si="7"/>
        <v/>
      </c>
      <c r="L27" s="50" t="str">
        <f t="shared" si="7"/>
        <v/>
      </c>
    </row>
    <row r="28" spans="2:12" ht="7" customHeight="1">
      <c r="B28" s="25"/>
      <c r="C28" s="25"/>
      <c r="D28" s="25"/>
      <c r="E28" s="28"/>
      <c r="F28" s="28"/>
      <c r="G28" s="28"/>
      <c r="H28" s="28"/>
      <c r="I28" s="28"/>
      <c r="J28" s="28"/>
      <c r="K28" s="28"/>
      <c r="L28" s="28"/>
    </row>
    <row r="29" spans="2:12" ht="14.5" customHeight="1">
      <c r="B29" s="25" t="s">
        <v>84</v>
      </c>
      <c r="C29" s="25" t="e">
        <f>VLOOKUP('Self Assessment'!E17,Values!$A$35:$B$42,2,FALSE)</f>
        <v>#N/A</v>
      </c>
      <c r="D29" s="25"/>
      <c r="E29" s="28" t="e">
        <f t="shared" si="2"/>
        <v>#N/A</v>
      </c>
      <c r="F29" s="28" t="e">
        <f t="shared" si="0"/>
        <v>#N/A</v>
      </c>
      <c r="G29" s="28" t="e">
        <f t="shared" si="0"/>
        <v>#N/A</v>
      </c>
      <c r="H29" s="28" t="e">
        <f t="shared" si="0"/>
        <v>#N/A</v>
      </c>
      <c r="I29" s="28" t="e">
        <f t="shared" si="0"/>
        <v>#N/A</v>
      </c>
      <c r="J29" s="28" t="e">
        <f t="shared" si="0"/>
        <v>#N/A</v>
      </c>
      <c r="K29" s="28" t="e">
        <f t="shared" si="0"/>
        <v>#N/A</v>
      </c>
      <c r="L29" s="28" t="e">
        <f t="shared" si="0"/>
        <v>#N/A</v>
      </c>
    </row>
    <row r="30" spans="2:12" ht="7" customHeight="1">
      <c r="B30" s="25"/>
      <c r="C30" s="25">
        <f>IF(ISERROR(VLOOKUP(B29,'Future Role Requirements'!$B$11:$H$20,7,FALSE)),-1,VLOOKUP(B29,'Future Role Requirements'!$B$11:$H$20,7,FALSE))</f>
        <v>-1</v>
      </c>
      <c r="D30" s="25"/>
      <c r="E30" s="50" t="str">
        <f>IF($C30&gt;E$4-1,"y","")</f>
        <v/>
      </c>
      <c r="F30" s="50" t="str">
        <f t="shared" ref="F30:L30" si="8">IF($C30&gt;F$4-1,"y","")</f>
        <v/>
      </c>
      <c r="G30" s="50" t="str">
        <f t="shared" si="8"/>
        <v/>
      </c>
      <c r="H30" s="50" t="str">
        <f t="shared" si="8"/>
        <v/>
      </c>
      <c r="I30" s="50" t="str">
        <f t="shared" si="8"/>
        <v/>
      </c>
      <c r="J30" s="50" t="str">
        <f t="shared" si="8"/>
        <v/>
      </c>
      <c r="K30" s="50" t="str">
        <f t="shared" si="8"/>
        <v/>
      </c>
      <c r="L30" s="50" t="str">
        <f t="shared" si="8"/>
        <v/>
      </c>
    </row>
    <row r="31" spans="2:12" ht="7" customHeight="1">
      <c r="B31" s="25"/>
      <c r="C31" s="25"/>
      <c r="D31" s="25"/>
      <c r="E31" s="28"/>
      <c r="F31" s="28"/>
      <c r="G31" s="28"/>
      <c r="H31" s="28"/>
      <c r="I31" s="28"/>
      <c r="J31" s="28"/>
      <c r="K31" s="28"/>
      <c r="L31" s="28"/>
    </row>
    <row r="32" spans="2:12" ht="14.5" customHeight="1">
      <c r="B32" s="25" t="s">
        <v>60</v>
      </c>
      <c r="C32" s="25" t="e">
        <f>VLOOKUP('Self Assessment'!E18,Values!$A$35:$B$42,2,FALSE)</f>
        <v>#N/A</v>
      </c>
      <c r="D32" s="25"/>
      <c r="E32" s="28" t="e">
        <f t="shared" si="2"/>
        <v>#N/A</v>
      </c>
      <c r="F32" s="28" t="e">
        <f t="shared" si="0"/>
        <v>#N/A</v>
      </c>
      <c r="G32" s="28" t="e">
        <f t="shared" si="0"/>
        <v>#N/A</v>
      </c>
      <c r="H32" s="28" t="e">
        <f t="shared" si="0"/>
        <v>#N/A</v>
      </c>
      <c r="I32" s="28" t="e">
        <f t="shared" si="0"/>
        <v>#N/A</v>
      </c>
      <c r="J32" s="28" t="e">
        <f t="shared" si="0"/>
        <v>#N/A</v>
      </c>
      <c r="K32" s="28" t="e">
        <f t="shared" si="0"/>
        <v>#N/A</v>
      </c>
      <c r="L32" s="28" t="e">
        <f t="shared" si="0"/>
        <v>#N/A</v>
      </c>
    </row>
    <row r="33" spans="2:12" ht="7" customHeight="1">
      <c r="B33" s="25"/>
      <c r="C33" s="25">
        <f>IF(ISERROR(VLOOKUP(B32,'Future Role Requirements'!$B$11:$H$20,7,FALSE)),-1,VLOOKUP(B32,'Future Role Requirements'!$B$11:$H$20,7,FALSE))</f>
        <v>-1</v>
      </c>
      <c r="D33" s="25"/>
      <c r="E33" s="50" t="str">
        <f>IF($C33&gt;E$4-1,"y","")</f>
        <v/>
      </c>
      <c r="F33" s="50" t="str">
        <f t="shared" ref="F33:L33" si="9">IF($C33&gt;F$4-1,"y","")</f>
        <v/>
      </c>
      <c r="G33" s="50" t="str">
        <f t="shared" si="9"/>
        <v/>
      </c>
      <c r="H33" s="50" t="str">
        <f t="shared" si="9"/>
        <v/>
      </c>
      <c r="I33" s="50" t="str">
        <f t="shared" si="9"/>
        <v/>
      </c>
      <c r="J33" s="50" t="str">
        <f t="shared" si="9"/>
        <v/>
      </c>
      <c r="K33" s="50" t="str">
        <f t="shared" si="9"/>
        <v/>
      </c>
      <c r="L33" s="50" t="str">
        <f t="shared" si="9"/>
        <v/>
      </c>
    </row>
    <row r="34" spans="2:12" ht="7" customHeight="1">
      <c r="B34" s="25"/>
      <c r="C34" s="25"/>
      <c r="D34" s="25"/>
      <c r="E34" s="28"/>
      <c r="F34" s="28"/>
      <c r="G34" s="28"/>
      <c r="H34" s="28"/>
      <c r="I34" s="28"/>
      <c r="J34" s="28"/>
      <c r="K34" s="28"/>
      <c r="L34" s="28"/>
    </row>
    <row r="35" spans="2:12" ht="14.5" customHeight="1">
      <c r="B35" s="25" t="s">
        <v>66</v>
      </c>
      <c r="C35" s="25" t="e">
        <f>VLOOKUP('Self Assessment'!E19,Values!$A$35:$B$42,2,FALSE)</f>
        <v>#N/A</v>
      </c>
      <c r="D35" s="25"/>
      <c r="E35" s="28" t="e">
        <f t="shared" si="2"/>
        <v>#N/A</v>
      </c>
      <c r="F35" s="28" t="e">
        <f t="shared" si="0"/>
        <v>#N/A</v>
      </c>
      <c r="G35" s="28" t="e">
        <f t="shared" si="0"/>
        <v>#N/A</v>
      </c>
      <c r="H35" s="28" t="e">
        <f t="shared" si="0"/>
        <v>#N/A</v>
      </c>
      <c r="I35" s="28" t="e">
        <f t="shared" si="0"/>
        <v>#N/A</v>
      </c>
      <c r="J35" s="28" t="e">
        <f t="shared" si="0"/>
        <v>#N/A</v>
      </c>
      <c r="K35" s="28" t="e">
        <f t="shared" si="0"/>
        <v>#N/A</v>
      </c>
      <c r="L35" s="28" t="e">
        <f t="shared" si="0"/>
        <v>#N/A</v>
      </c>
    </row>
    <row r="36" spans="2:12" ht="7" customHeight="1">
      <c r="B36" s="25"/>
      <c r="C36" s="25">
        <f>IF(ISERROR(VLOOKUP(B35,'Future Role Requirements'!$B$11:$H$20,7,FALSE)),-1,VLOOKUP(B35,'Future Role Requirements'!$B$11:$H$20,7,FALSE))</f>
        <v>-1</v>
      </c>
      <c r="D36" s="25"/>
      <c r="E36" s="50" t="str">
        <f>IF($C36&gt;E$4-1,"y","")</f>
        <v/>
      </c>
      <c r="F36" s="50" t="str">
        <f t="shared" ref="F36:L36" si="10">IF($C36&gt;F$4-1,"y","")</f>
        <v/>
      </c>
      <c r="G36" s="50" t="str">
        <f t="shared" si="10"/>
        <v/>
      </c>
      <c r="H36" s="50" t="str">
        <f t="shared" si="10"/>
        <v/>
      </c>
      <c r="I36" s="50" t="str">
        <f t="shared" si="10"/>
        <v/>
      </c>
      <c r="J36" s="50" t="str">
        <f t="shared" si="10"/>
        <v/>
      </c>
      <c r="K36" s="50" t="str">
        <f t="shared" si="10"/>
        <v/>
      </c>
      <c r="L36" s="50" t="str">
        <f t="shared" si="10"/>
        <v/>
      </c>
    </row>
    <row r="37" spans="2:12" ht="7" customHeight="1">
      <c r="B37" s="25"/>
      <c r="C37" s="25"/>
      <c r="D37" s="25"/>
      <c r="E37" s="28"/>
      <c r="F37" s="28"/>
      <c r="G37" s="28"/>
      <c r="H37" s="28"/>
      <c r="I37" s="28"/>
      <c r="J37" s="28"/>
      <c r="K37" s="28"/>
      <c r="L37" s="28"/>
    </row>
    <row r="38" spans="2:12" ht="14.5" customHeight="1">
      <c r="B38" s="25" t="s">
        <v>72</v>
      </c>
      <c r="C38" s="25" t="e">
        <f>VLOOKUP('Self Assessment'!E20,Values!$A$35:$B$42,2,FALSE)</f>
        <v>#N/A</v>
      </c>
      <c r="D38" s="25"/>
      <c r="E38" s="28" t="e">
        <f t="shared" si="2"/>
        <v>#N/A</v>
      </c>
      <c r="F38" s="28" t="e">
        <f t="shared" si="0"/>
        <v>#N/A</v>
      </c>
      <c r="G38" s="28" t="e">
        <f t="shared" si="0"/>
        <v>#N/A</v>
      </c>
      <c r="H38" s="28" t="e">
        <f t="shared" si="0"/>
        <v>#N/A</v>
      </c>
      <c r="I38" s="28" t="e">
        <f t="shared" si="0"/>
        <v>#N/A</v>
      </c>
      <c r="J38" s="28" t="e">
        <f t="shared" si="0"/>
        <v>#N/A</v>
      </c>
      <c r="K38" s="28" t="e">
        <f t="shared" si="0"/>
        <v>#N/A</v>
      </c>
      <c r="L38" s="28" t="e">
        <f t="shared" si="0"/>
        <v>#N/A</v>
      </c>
    </row>
    <row r="39" spans="2:12" ht="7" customHeight="1">
      <c r="B39" s="25"/>
      <c r="C39" s="25">
        <f>IF(ISERROR(VLOOKUP(B38,'Future Role Requirements'!$B$11:$H$20,7,FALSE)),-1,VLOOKUP(B38,'Future Role Requirements'!$B$11:$H$20,7,FALSE))</f>
        <v>-1</v>
      </c>
      <c r="D39" s="25"/>
      <c r="E39" s="50" t="str">
        <f>IF($C39&gt;E$4-1,"y","")</f>
        <v/>
      </c>
      <c r="F39" s="50" t="str">
        <f t="shared" ref="F39:L39" si="11">IF($C39&gt;F$4-1,"y","")</f>
        <v/>
      </c>
      <c r="G39" s="50" t="str">
        <f t="shared" si="11"/>
        <v/>
      </c>
      <c r="H39" s="50" t="str">
        <f t="shared" si="11"/>
        <v/>
      </c>
      <c r="I39" s="50" t="str">
        <f t="shared" si="11"/>
        <v/>
      </c>
      <c r="J39" s="50" t="str">
        <f t="shared" si="11"/>
        <v/>
      </c>
      <c r="K39" s="50" t="str">
        <f t="shared" si="11"/>
        <v/>
      </c>
      <c r="L39" s="50" t="str">
        <f t="shared" si="11"/>
        <v/>
      </c>
    </row>
    <row r="40" spans="2:12" ht="7" customHeight="1">
      <c r="B40" s="25"/>
      <c r="C40" s="25"/>
      <c r="D40" s="25"/>
      <c r="E40" s="28"/>
      <c r="F40" s="28"/>
      <c r="G40" s="28"/>
      <c r="H40" s="28"/>
      <c r="I40" s="28"/>
      <c r="J40" s="28"/>
      <c r="K40" s="28"/>
      <c r="L40" s="28"/>
    </row>
    <row r="41" spans="2:12" ht="14.5" customHeight="1">
      <c r="B41" s="25" t="s">
        <v>78</v>
      </c>
      <c r="C41" s="25" t="e">
        <f>VLOOKUP('Self Assessment'!E21,Values!$A$35:$B$42,2,FALSE)</f>
        <v>#N/A</v>
      </c>
      <c r="D41" s="25"/>
      <c r="E41" s="28" t="e">
        <f t="shared" si="2"/>
        <v>#N/A</v>
      </c>
      <c r="F41" s="28" t="e">
        <f t="shared" si="0"/>
        <v>#N/A</v>
      </c>
      <c r="G41" s="28" t="e">
        <f t="shared" si="0"/>
        <v>#N/A</v>
      </c>
      <c r="H41" s="28" t="e">
        <f t="shared" si="0"/>
        <v>#N/A</v>
      </c>
      <c r="I41" s="28" t="e">
        <f t="shared" si="0"/>
        <v>#N/A</v>
      </c>
      <c r="J41" s="28" t="e">
        <f t="shared" si="0"/>
        <v>#N/A</v>
      </c>
      <c r="K41" s="28" t="e">
        <f t="shared" si="0"/>
        <v>#N/A</v>
      </c>
      <c r="L41" s="28" t="e">
        <f t="shared" si="0"/>
        <v>#N/A</v>
      </c>
    </row>
    <row r="42" spans="2:12" ht="7" customHeight="1">
      <c r="B42" s="25"/>
      <c r="C42" s="25">
        <f>IF(ISERROR(VLOOKUP(B41,'Future Role Requirements'!$B$11:$H$20,7,FALSE)),-1,VLOOKUP(B41,'Future Role Requirements'!$B$11:$H$20,7,FALSE))</f>
        <v>-1</v>
      </c>
      <c r="D42" s="25"/>
      <c r="E42" s="50" t="str">
        <f>IF($C42&gt;E$4-1,"y","")</f>
        <v/>
      </c>
      <c r="F42" s="50" t="str">
        <f t="shared" ref="F42:L42" si="12">IF($C42&gt;F$4-1,"y","")</f>
        <v/>
      </c>
      <c r="G42" s="50" t="str">
        <f t="shared" si="12"/>
        <v/>
      </c>
      <c r="H42" s="50" t="str">
        <f t="shared" si="12"/>
        <v/>
      </c>
      <c r="I42" s="50" t="str">
        <f t="shared" si="12"/>
        <v/>
      </c>
      <c r="J42" s="50" t="str">
        <f t="shared" si="12"/>
        <v/>
      </c>
      <c r="K42" s="50" t="str">
        <f t="shared" si="12"/>
        <v/>
      </c>
      <c r="L42" s="50" t="str">
        <f t="shared" si="12"/>
        <v/>
      </c>
    </row>
    <row r="43" spans="2:12" ht="7" customHeight="1">
      <c r="B43" s="25"/>
      <c r="C43" s="25"/>
      <c r="D43" s="25"/>
      <c r="E43" s="28"/>
      <c r="F43" s="28"/>
      <c r="G43" s="28"/>
      <c r="H43" s="28"/>
      <c r="I43" s="28"/>
      <c r="J43" s="28"/>
      <c r="K43" s="28"/>
      <c r="L43" s="28"/>
    </row>
    <row r="44" spans="2:12" ht="14.5" customHeight="1" thickBot="1">
      <c r="B44" s="47" t="s">
        <v>198</v>
      </c>
      <c r="C44" s="48"/>
      <c r="D44" s="48"/>
      <c r="E44" s="36"/>
      <c r="F44" s="36"/>
      <c r="G44" s="36"/>
      <c r="H44" s="36"/>
      <c r="I44" s="36"/>
      <c r="J44" s="36"/>
      <c r="K44" s="36"/>
      <c r="L44" s="36"/>
    </row>
    <row r="45" spans="2:12" ht="14.5" customHeight="1">
      <c r="B45" s="32" t="s">
        <v>85</v>
      </c>
      <c r="C45" s="32" t="e">
        <f>VLOOKUP('Self Assessment'!E22,Values!$A$35:$B$42,2,FALSE)</f>
        <v>#N/A</v>
      </c>
      <c r="D45" s="32"/>
      <c r="E45" s="35" t="e">
        <f t="shared" si="2"/>
        <v>#N/A</v>
      </c>
      <c r="F45" s="35" t="e">
        <f t="shared" si="0"/>
        <v>#N/A</v>
      </c>
      <c r="G45" s="35" t="e">
        <f t="shared" si="0"/>
        <v>#N/A</v>
      </c>
      <c r="H45" s="35" t="e">
        <f t="shared" si="0"/>
        <v>#N/A</v>
      </c>
      <c r="I45" s="35" t="e">
        <f t="shared" si="0"/>
        <v>#N/A</v>
      </c>
      <c r="J45" s="35" t="e">
        <f t="shared" si="0"/>
        <v>#N/A</v>
      </c>
      <c r="K45" s="35" t="e">
        <f t="shared" si="0"/>
        <v>#N/A</v>
      </c>
      <c r="L45" s="35" t="e">
        <f t="shared" si="0"/>
        <v>#N/A</v>
      </c>
    </row>
    <row r="46" spans="2:12" ht="7" customHeight="1">
      <c r="B46" s="32"/>
      <c r="C46" s="25">
        <f>IF(ISERROR(VLOOKUP(B45,'Future Role Requirements'!$B$11:$H$20,7,FALSE)),-1,VLOOKUP(B45,'Future Role Requirements'!$B$11:$H$20,7,FALSE))</f>
        <v>-1</v>
      </c>
      <c r="D46" s="25"/>
      <c r="E46" s="50" t="str">
        <f>IF($C46&gt;E$4-1,"y","")</f>
        <v/>
      </c>
      <c r="F46" s="50" t="str">
        <f t="shared" ref="F46:L46" si="13">IF($C46&gt;F$4-1,"y","")</f>
        <v/>
      </c>
      <c r="G46" s="50" t="str">
        <f t="shared" si="13"/>
        <v/>
      </c>
      <c r="H46" s="50" t="str">
        <f t="shared" si="13"/>
        <v/>
      </c>
      <c r="I46" s="50" t="str">
        <f t="shared" si="13"/>
        <v/>
      </c>
      <c r="J46" s="50" t="str">
        <f t="shared" si="13"/>
        <v/>
      </c>
      <c r="K46" s="50" t="str">
        <f t="shared" si="13"/>
        <v/>
      </c>
      <c r="L46" s="50" t="str">
        <f t="shared" si="13"/>
        <v/>
      </c>
    </row>
    <row r="47" spans="2:12" ht="7" customHeight="1">
      <c r="B47" s="25"/>
      <c r="C47" s="25"/>
      <c r="D47" s="25"/>
      <c r="E47" s="28"/>
      <c r="F47" s="28"/>
      <c r="G47" s="28"/>
      <c r="H47" s="28"/>
      <c r="I47" s="28"/>
      <c r="J47" s="28"/>
      <c r="K47" s="28"/>
      <c r="L47" s="28"/>
    </row>
    <row r="48" spans="2:12" ht="14.5" customHeight="1">
      <c r="B48" s="25" t="s">
        <v>91</v>
      </c>
      <c r="C48" s="25" t="e">
        <f>VLOOKUP('Self Assessment'!E23,Values!$A$35:$B$42,2,FALSE)</f>
        <v>#N/A</v>
      </c>
      <c r="D48" s="25"/>
      <c r="E48" s="28" t="e">
        <f t="shared" si="2"/>
        <v>#N/A</v>
      </c>
      <c r="F48" s="28" t="e">
        <f t="shared" si="0"/>
        <v>#N/A</v>
      </c>
      <c r="G48" s="28" t="e">
        <f t="shared" si="0"/>
        <v>#N/A</v>
      </c>
      <c r="H48" s="28" t="e">
        <f t="shared" si="0"/>
        <v>#N/A</v>
      </c>
      <c r="I48" s="28" t="e">
        <f t="shared" si="0"/>
        <v>#N/A</v>
      </c>
      <c r="J48" s="28" t="e">
        <f t="shared" si="0"/>
        <v>#N/A</v>
      </c>
      <c r="K48" s="28" t="e">
        <f t="shared" si="0"/>
        <v>#N/A</v>
      </c>
      <c r="L48" s="28" t="e">
        <f t="shared" si="0"/>
        <v>#N/A</v>
      </c>
    </row>
    <row r="49" spans="2:12" ht="7" customHeight="1">
      <c r="B49" s="25"/>
      <c r="C49" s="25">
        <f>IF(ISERROR(VLOOKUP(B48,'Future Role Requirements'!$B$11:$H$20,7,FALSE)),-1,VLOOKUP(B48,'Future Role Requirements'!$B$11:$H$20,7,FALSE))</f>
        <v>-1</v>
      </c>
      <c r="D49" s="25"/>
      <c r="E49" s="50" t="str">
        <f>IF($C49&gt;E$4-1,"y","")</f>
        <v/>
      </c>
      <c r="F49" s="50" t="str">
        <f t="shared" ref="F49:L49" si="14">IF($C49&gt;F$4-1,"y","")</f>
        <v/>
      </c>
      <c r="G49" s="50" t="str">
        <f t="shared" si="14"/>
        <v/>
      </c>
      <c r="H49" s="50" t="str">
        <f t="shared" si="14"/>
        <v/>
      </c>
      <c r="I49" s="50" t="str">
        <f t="shared" si="14"/>
        <v/>
      </c>
      <c r="J49" s="50" t="str">
        <f t="shared" si="14"/>
        <v/>
      </c>
      <c r="K49" s="50" t="str">
        <f t="shared" si="14"/>
        <v/>
      </c>
      <c r="L49" s="50" t="str">
        <f t="shared" si="14"/>
        <v/>
      </c>
    </row>
    <row r="50" spans="2:12" ht="7" customHeight="1">
      <c r="B50" s="25"/>
      <c r="C50" s="25"/>
      <c r="D50" s="25"/>
      <c r="E50" s="28"/>
      <c r="F50" s="28"/>
      <c r="G50" s="28"/>
      <c r="H50" s="28"/>
      <c r="I50" s="28"/>
      <c r="J50" s="28"/>
      <c r="K50" s="28"/>
      <c r="L50" s="28"/>
    </row>
    <row r="51" spans="2:12" ht="14.5" customHeight="1">
      <c r="B51" s="25" t="s">
        <v>97</v>
      </c>
      <c r="C51" s="25" t="e">
        <f>VLOOKUP('Self Assessment'!E24,Values!$A$35:$B$42,2,FALSE)</f>
        <v>#N/A</v>
      </c>
      <c r="D51" s="25"/>
      <c r="E51" s="28" t="e">
        <f t="shared" si="2"/>
        <v>#N/A</v>
      </c>
      <c r="F51" s="28" t="e">
        <f t="shared" si="2"/>
        <v>#N/A</v>
      </c>
      <c r="G51" s="28" t="e">
        <f t="shared" si="2"/>
        <v>#N/A</v>
      </c>
      <c r="H51" s="28" t="e">
        <f t="shared" si="2"/>
        <v>#N/A</v>
      </c>
      <c r="I51" s="28" t="e">
        <f t="shared" si="2"/>
        <v>#N/A</v>
      </c>
      <c r="J51" s="28" t="e">
        <f t="shared" si="2"/>
        <v>#N/A</v>
      </c>
      <c r="K51" s="28" t="e">
        <f t="shared" si="2"/>
        <v>#N/A</v>
      </c>
      <c r="L51" s="28" t="e">
        <f t="shared" si="2"/>
        <v>#N/A</v>
      </c>
    </row>
    <row r="52" spans="2:12" ht="7" customHeight="1">
      <c r="B52" s="25"/>
      <c r="C52" s="25">
        <f>IF(ISERROR(VLOOKUP(B51,'Future Role Requirements'!$B$11:$H$20,7,FALSE)),-1,VLOOKUP(B51,'Future Role Requirements'!$B$11:$H$20,7,FALSE))</f>
        <v>-1</v>
      </c>
      <c r="D52" s="25"/>
      <c r="E52" s="50" t="str">
        <f>IF($C52&gt;E$4-1,"y","")</f>
        <v/>
      </c>
      <c r="F52" s="50" t="str">
        <f t="shared" ref="F52:L52" si="15">IF($C52&gt;F$4-1,"y","")</f>
        <v/>
      </c>
      <c r="G52" s="50" t="str">
        <f t="shared" si="15"/>
        <v/>
      </c>
      <c r="H52" s="50" t="str">
        <f t="shared" si="15"/>
        <v/>
      </c>
      <c r="I52" s="50" t="str">
        <f t="shared" si="15"/>
        <v/>
      </c>
      <c r="J52" s="50" t="str">
        <f t="shared" si="15"/>
        <v/>
      </c>
      <c r="K52" s="50" t="str">
        <f t="shared" si="15"/>
        <v/>
      </c>
      <c r="L52" s="50" t="str">
        <f t="shared" si="15"/>
        <v/>
      </c>
    </row>
    <row r="53" spans="2:12" ht="7" customHeight="1">
      <c r="B53" s="25"/>
      <c r="C53" s="25"/>
      <c r="D53" s="25"/>
      <c r="E53" s="28"/>
      <c r="F53" s="28"/>
      <c r="G53" s="28"/>
      <c r="H53" s="28"/>
      <c r="I53" s="28"/>
      <c r="J53" s="28"/>
      <c r="K53" s="28"/>
      <c r="L53" s="28"/>
    </row>
    <row r="54" spans="2:12" ht="14.5" customHeight="1">
      <c r="B54" s="25" t="s">
        <v>8</v>
      </c>
      <c r="C54" s="25" t="e">
        <f>VLOOKUP('Self Assessment'!E25,Values!$A$35:$B$42,2,FALSE)</f>
        <v>#N/A</v>
      </c>
      <c r="D54" s="25"/>
      <c r="E54" s="28" t="e">
        <f t="shared" ref="E54:L60" si="16">IF($C54&gt;E$4-1,"x","")</f>
        <v>#N/A</v>
      </c>
      <c r="F54" s="28" t="e">
        <f t="shared" si="16"/>
        <v>#N/A</v>
      </c>
      <c r="G54" s="28" t="e">
        <f t="shared" si="16"/>
        <v>#N/A</v>
      </c>
      <c r="H54" s="28" t="e">
        <f t="shared" si="16"/>
        <v>#N/A</v>
      </c>
      <c r="I54" s="28" t="e">
        <f t="shared" si="16"/>
        <v>#N/A</v>
      </c>
      <c r="J54" s="28" t="e">
        <f t="shared" si="16"/>
        <v>#N/A</v>
      </c>
      <c r="K54" s="28" t="e">
        <f t="shared" si="16"/>
        <v>#N/A</v>
      </c>
      <c r="L54" s="28" t="e">
        <f t="shared" si="16"/>
        <v>#N/A</v>
      </c>
    </row>
    <row r="55" spans="2:12" ht="7" customHeight="1">
      <c r="B55" s="25"/>
      <c r="C55" s="25">
        <f>IF(ISERROR(VLOOKUP(B54,'Future Role Requirements'!$B$11:$H$20,7,FALSE)),-1,VLOOKUP(B54,'Future Role Requirements'!$B$11:$H$20,7,FALSE))</f>
        <v>-1</v>
      </c>
      <c r="D55" s="25"/>
      <c r="E55" s="50" t="str">
        <f>IF($C55&gt;E$4-1,"y","")</f>
        <v/>
      </c>
      <c r="F55" s="50" t="str">
        <f t="shared" ref="F55:L55" si="17">IF($C55&gt;F$4-1,"y","")</f>
        <v/>
      </c>
      <c r="G55" s="50" t="str">
        <f t="shared" si="17"/>
        <v/>
      </c>
      <c r="H55" s="50" t="str">
        <f t="shared" si="17"/>
        <v/>
      </c>
      <c r="I55" s="50" t="str">
        <f t="shared" si="17"/>
        <v/>
      </c>
      <c r="J55" s="50" t="str">
        <f t="shared" si="17"/>
        <v/>
      </c>
      <c r="K55" s="50" t="str">
        <f t="shared" si="17"/>
        <v/>
      </c>
      <c r="L55" s="50" t="str">
        <f t="shared" si="17"/>
        <v/>
      </c>
    </row>
    <row r="56" spans="2:12" ht="7" customHeight="1">
      <c r="B56" s="25"/>
      <c r="C56" s="25"/>
      <c r="D56" s="25"/>
      <c r="E56" s="28"/>
      <c r="F56" s="28"/>
      <c r="G56" s="28"/>
      <c r="H56" s="28"/>
      <c r="I56" s="28"/>
      <c r="J56" s="28"/>
      <c r="K56" s="28"/>
      <c r="L56" s="28"/>
    </row>
    <row r="57" spans="2:12" ht="14.5" customHeight="1">
      <c r="B57" s="25" t="s">
        <v>108</v>
      </c>
      <c r="C57" s="25" t="e">
        <f>VLOOKUP('Self Assessment'!E26,Values!$A$35:$B$42,2,FALSE)</f>
        <v>#N/A</v>
      </c>
      <c r="D57" s="25"/>
      <c r="E57" s="28" t="e">
        <f t="shared" si="16"/>
        <v>#N/A</v>
      </c>
      <c r="F57" s="28" t="e">
        <f t="shared" si="16"/>
        <v>#N/A</v>
      </c>
      <c r="G57" s="28" t="e">
        <f t="shared" si="16"/>
        <v>#N/A</v>
      </c>
      <c r="H57" s="28" t="e">
        <f t="shared" si="16"/>
        <v>#N/A</v>
      </c>
      <c r="I57" s="28" t="e">
        <f t="shared" si="16"/>
        <v>#N/A</v>
      </c>
      <c r="J57" s="28" t="e">
        <f t="shared" si="16"/>
        <v>#N/A</v>
      </c>
      <c r="K57" s="28" t="e">
        <f t="shared" si="16"/>
        <v>#N/A</v>
      </c>
      <c r="L57" s="28" t="e">
        <f t="shared" si="16"/>
        <v>#N/A</v>
      </c>
    </row>
    <row r="58" spans="2:12" ht="7" customHeight="1">
      <c r="B58" s="25"/>
      <c r="C58" s="25">
        <f>IF(ISERROR(VLOOKUP(B57,'Future Role Requirements'!$B$11:$H$20,7,FALSE)),-1,VLOOKUP(B57,'Future Role Requirements'!$B$11:$H$20,7,FALSE))</f>
        <v>-1</v>
      </c>
      <c r="D58" s="25"/>
      <c r="E58" s="50" t="str">
        <f>IF($C58&gt;E$4-1,"y","")</f>
        <v/>
      </c>
      <c r="F58" s="50" t="str">
        <f t="shared" ref="F58:L58" si="18">IF($C58&gt;F$4-1,"y","")</f>
        <v/>
      </c>
      <c r="G58" s="50" t="str">
        <f t="shared" si="18"/>
        <v/>
      </c>
      <c r="H58" s="50" t="str">
        <f t="shared" si="18"/>
        <v/>
      </c>
      <c r="I58" s="50" t="str">
        <f t="shared" si="18"/>
        <v/>
      </c>
      <c r="J58" s="50" t="str">
        <f t="shared" si="18"/>
        <v/>
      </c>
      <c r="K58" s="50" t="str">
        <f t="shared" si="18"/>
        <v/>
      </c>
      <c r="L58" s="50" t="str">
        <f t="shared" si="18"/>
        <v/>
      </c>
    </row>
    <row r="59" spans="2:12" ht="7" customHeight="1">
      <c r="B59" s="25"/>
      <c r="C59" s="25"/>
      <c r="D59" s="25"/>
      <c r="E59" s="28"/>
      <c r="F59" s="28"/>
      <c r="G59" s="28"/>
      <c r="H59" s="28"/>
      <c r="I59" s="28"/>
      <c r="J59" s="28"/>
      <c r="K59" s="28"/>
      <c r="L59" s="28"/>
    </row>
    <row r="60" spans="2:12" ht="14.5" customHeight="1">
      <c r="B60" s="25" t="s">
        <v>114</v>
      </c>
      <c r="C60" s="25" t="e">
        <f>VLOOKUP('Self Assessment'!E27,Values!$A$35:$B$42,2,FALSE)</f>
        <v>#N/A</v>
      </c>
      <c r="D60" s="25"/>
      <c r="E60" s="28" t="e">
        <f t="shared" si="16"/>
        <v>#N/A</v>
      </c>
      <c r="F60" s="28" t="e">
        <f t="shared" si="16"/>
        <v>#N/A</v>
      </c>
      <c r="G60" s="28" t="e">
        <f t="shared" si="16"/>
        <v>#N/A</v>
      </c>
      <c r="H60" s="28" t="e">
        <f t="shared" si="16"/>
        <v>#N/A</v>
      </c>
      <c r="I60" s="28" t="e">
        <f t="shared" si="16"/>
        <v>#N/A</v>
      </c>
      <c r="J60" s="28" t="e">
        <f t="shared" si="16"/>
        <v>#N/A</v>
      </c>
      <c r="K60" s="28" t="e">
        <f t="shared" si="16"/>
        <v>#N/A</v>
      </c>
      <c r="L60" s="28" t="e">
        <f t="shared" si="16"/>
        <v>#N/A</v>
      </c>
    </row>
    <row r="61" spans="2:12" ht="7" customHeight="1">
      <c r="B61" s="25"/>
      <c r="C61" s="25">
        <f>IF(ISERROR(VLOOKUP(B60,'Future Role Requirements'!$B$11:$H$20,7,FALSE)),-1,VLOOKUP(B60,'Future Role Requirements'!$B$11:$H$20,7,FALSE))</f>
        <v>-1</v>
      </c>
      <c r="D61" s="25"/>
      <c r="E61" s="50" t="str">
        <f>IF($C61&gt;E$4-1,"y","")</f>
        <v/>
      </c>
      <c r="F61" s="50" t="str">
        <f t="shared" ref="F61:L61" si="19">IF($C61&gt;F$4-1,"y","")</f>
        <v/>
      </c>
      <c r="G61" s="50" t="str">
        <f t="shared" si="19"/>
        <v/>
      </c>
      <c r="H61" s="50" t="str">
        <f t="shared" si="19"/>
        <v/>
      </c>
      <c r="I61" s="50" t="str">
        <f t="shared" si="19"/>
        <v/>
      </c>
      <c r="J61" s="50" t="str">
        <f t="shared" si="19"/>
        <v/>
      </c>
      <c r="K61" s="50" t="str">
        <f t="shared" si="19"/>
        <v/>
      </c>
      <c r="L61" s="50" t="str">
        <f t="shared" si="19"/>
        <v/>
      </c>
    </row>
    <row r="62" spans="2:12" ht="7" customHeight="1">
      <c r="B62" s="25"/>
      <c r="C62" s="25"/>
      <c r="D62" s="25"/>
      <c r="E62" s="28"/>
      <c r="F62" s="28"/>
      <c r="G62" s="28"/>
      <c r="H62" s="28"/>
      <c r="I62" s="28"/>
      <c r="J62" s="28"/>
      <c r="K62" s="28"/>
      <c r="L62" s="28"/>
    </row>
    <row r="63" spans="2:12" ht="14.5" customHeight="1" thickBot="1">
      <c r="B63" s="47" t="s">
        <v>199</v>
      </c>
      <c r="C63" s="48"/>
      <c r="D63" s="48"/>
      <c r="E63" s="36"/>
      <c r="F63" s="36"/>
      <c r="G63" s="36"/>
      <c r="H63" s="36"/>
      <c r="I63" s="36"/>
      <c r="J63" s="36"/>
      <c r="K63" s="36"/>
      <c r="L63" s="36"/>
    </row>
    <row r="64" spans="2:12" ht="14.5" customHeight="1">
      <c r="B64" s="32" t="s">
        <v>120</v>
      </c>
      <c r="C64" s="32" t="e">
        <f>VLOOKUP('Self Assessment'!E28,Values!$A$35:$B$42,2,FALSE)</f>
        <v>#N/A</v>
      </c>
      <c r="D64" s="32"/>
      <c r="E64" s="35" t="e">
        <f t="shared" ref="E64:L79" si="20">IF($C64&gt;E$4-1,"x","")</f>
        <v>#N/A</v>
      </c>
      <c r="F64" s="35" t="e">
        <f t="shared" si="20"/>
        <v>#N/A</v>
      </c>
      <c r="G64" s="35" t="e">
        <f t="shared" si="20"/>
        <v>#N/A</v>
      </c>
      <c r="H64" s="35" t="e">
        <f t="shared" si="20"/>
        <v>#N/A</v>
      </c>
      <c r="I64" s="35" t="e">
        <f t="shared" si="20"/>
        <v>#N/A</v>
      </c>
      <c r="J64" s="35" t="e">
        <f t="shared" si="20"/>
        <v>#N/A</v>
      </c>
      <c r="K64" s="35" t="e">
        <f t="shared" si="20"/>
        <v>#N/A</v>
      </c>
      <c r="L64" s="35" t="e">
        <f t="shared" si="20"/>
        <v>#N/A</v>
      </c>
    </row>
    <row r="65" spans="2:12" ht="7" customHeight="1">
      <c r="B65" s="32"/>
      <c r="C65" s="25">
        <f>IF(ISERROR(VLOOKUP(B64,'Future Role Requirements'!$B$11:$H$20,7,FALSE)),-1,VLOOKUP(B64,'Future Role Requirements'!$B$11:$H$20,7,FALSE))</f>
        <v>-1</v>
      </c>
      <c r="D65" s="25"/>
      <c r="E65" s="50" t="str">
        <f>IF($C65&gt;E$4-1,"y","")</f>
        <v/>
      </c>
      <c r="F65" s="50" t="str">
        <f t="shared" ref="F65:L65" si="21">IF($C65&gt;F$4-1,"y","")</f>
        <v/>
      </c>
      <c r="G65" s="50" t="str">
        <f t="shared" si="21"/>
        <v/>
      </c>
      <c r="H65" s="50" t="str">
        <f t="shared" si="21"/>
        <v/>
      </c>
      <c r="I65" s="50" t="str">
        <f t="shared" si="21"/>
        <v/>
      </c>
      <c r="J65" s="50" t="str">
        <f t="shared" si="21"/>
        <v/>
      </c>
      <c r="K65" s="50" t="str">
        <f t="shared" si="21"/>
        <v/>
      </c>
      <c r="L65" s="50" t="str">
        <f t="shared" si="21"/>
        <v/>
      </c>
    </row>
    <row r="66" spans="2:12" ht="7" customHeight="1">
      <c r="B66" s="25"/>
      <c r="C66" s="25"/>
      <c r="D66" s="25"/>
      <c r="E66" s="28"/>
      <c r="F66" s="28"/>
      <c r="G66" s="28"/>
      <c r="H66" s="28"/>
      <c r="I66" s="28"/>
      <c r="J66" s="28"/>
      <c r="K66" s="28"/>
      <c r="L66" s="28"/>
    </row>
    <row r="67" spans="2:12" ht="14.5" customHeight="1">
      <c r="B67" s="25" t="s">
        <v>126</v>
      </c>
      <c r="C67" s="25" t="e">
        <f>VLOOKUP('Self Assessment'!E29,Values!$A$35:$B$42,2,FALSE)</f>
        <v>#N/A</v>
      </c>
      <c r="D67" s="25"/>
      <c r="E67" s="28" t="e">
        <f t="shared" si="20"/>
        <v>#N/A</v>
      </c>
      <c r="F67" s="28" t="e">
        <f t="shared" si="20"/>
        <v>#N/A</v>
      </c>
      <c r="G67" s="28" t="e">
        <f t="shared" si="20"/>
        <v>#N/A</v>
      </c>
      <c r="H67" s="28" t="e">
        <f t="shared" si="20"/>
        <v>#N/A</v>
      </c>
      <c r="I67" s="28" t="e">
        <f t="shared" si="20"/>
        <v>#N/A</v>
      </c>
      <c r="J67" s="28" t="e">
        <f t="shared" si="20"/>
        <v>#N/A</v>
      </c>
      <c r="K67" s="28" t="e">
        <f t="shared" si="20"/>
        <v>#N/A</v>
      </c>
      <c r="L67" s="28" t="e">
        <f t="shared" si="20"/>
        <v>#N/A</v>
      </c>
    </row>
    <row r="68" spans="2:12" ht="7" customHeight="1">
      <c r="B68" s="25"/>
      <c r="C68" s="25">
        <f>IF(ISERROR(VLOOKUP(B67,'Future Role Requirements'!$B$11:$H$20,7,FALSE)),-1,VLOOKUP(B67,'Future Role Requirements'!$B$11:$H$20,7,FALSE))</f>
        <v>-1</v>
      </c>
      <c r="D68" s="25"/>
      <c r="E68" s="50" t="str">
        <f>IF($C68&gt;E$4-1,"y","")</f>
        <v/>
      </c>
      <c r="F68" s="50" t="str">
        <f t="shared" ref="F68:L68" si="22">IF($C68&gt;F$4-1,"y","")</f>
        <v/>
      </c>
      <c r="G68" s="50" t="str">
        <f t="shared" si="22"/>
        <v/>
      </c>
      <c r="H68" s="50" t="str">
        <f t="shared" si="22"/>
        <v/>
      </c>
      <c r="I68" s="50" t="str">
        <f t="shared" si="22"/>
        <v/>
      </c>
      <c r="J68" s="50" t="str">
        <f t="shared" si="22"/>
        <v/>
      </c>
      <c r="K68" s="50" t="str">
        <f t="shared" si="22"/>
        <v/>
      </c>
      <c r="L68" s="50" t="str">
        <f t="shared" si="22"/>
        <v/>
      </c>
    </row>
    <row r="69" spans="2:12" ht="7" customHeight="1">
      <c r="B69" s="25"/>
      <c r="C69" s="25"/>
      <c r="D69" s="25"/>
      <c r="E69" s="28"/>
      <c r="F69" s="28"/>
      <c r="G69" s="28"/>
      <c r="H69" s="28"/>
      <c r="I69" s="28"/>
      <c r="J69" s="28"/>
      <c r="K69" s="28"/>
      <c r="L69" s="28"/>
    </row>
    <row r="70" spans="2:12" ht="14.5" customHeight="1">
      <c r="B70" s="25" t="s">
        <v>132</v>
      </c>
      <c r="C70" s="25" t="e">
        <f>VLOOKUP('Self Assessment'!E30,Values!$A$35:$B$42,2,FALSE)</f>
        <v>#N/A</v>
      </c>
      <c r="D70" s="25"/>
      <c r="E70" s="28" t="e">
        <f t="shared" si="20"/>
        <v>#N/A</v>
      </c>
      <c r="F70" s="28" t="e">
        <f t="shared" si="20"/>
        <v>#N/A</v>
      </c>
      <c r="G70" s="28" t="e">
        <f t="shared" si="20"/>
        <v>#N/A</v>
      </c>
      <c r="H70" s="28" t="e">
        <f t="shared" si="20"/>
        <v>#N/A</v>
      </c>
      <c r="I70" s="28" t="e">
        <f t="shared" si="20"/>
        <v>#N/A</v>
      </c>
      <c r="J70" s="28" t="e">
        <f t="shared" si="20"/>
        <v>#N/A</v>
      </c>
      <c r="K70" s="28" t="e">
        <f t="shared" si="20"/>
        <v>#N/A</v>
      </c>
      <c r="L70" s="28" t="e">
        <f t="shared" si="20"/>
        <v>#N/A</v>
      </c>
    </row>
    <row r="71" spans="2:12" ht="7" customHeight="1">
      <c r="B71" s="25"/>
      <c r="C71" s="25">
        <f>IF(ISERROR(VLOOKUP(B70,'Future Role Requirements'!$B$11:$H$20,7,FALSE)),-1,VLOOKUP(B70,'Future Role Requirements'!$B$11:$H$20,7,FALSE))</f>
        <v>-1</v>
      </c>
      <c r="D71" s="25"/>
      <c r="E71" s="50" t="str">
        <f>IF($C71&gt;E$4-1,"y","")</f>
        <v/>
      </c>
      <c r="F71" s="50" t="str">
        <f t="shared" ref="F71:L71" si="23">IF($C71&gt;F$4-1,"y","")</f>
        <v/>
      </c>
      <c r="G71" s="50" t="str">
        <f t="shared" si="23"/>
        <v/>
      </c>
      <c r="H71" s="50" t="str">
        <f t="shared" si="23"/>
        <v/>
      </c>
      <c r="I71" s="50" t="str">
        <f t="shared" si="23"/>
        <v/>
      </c>
      <c r="J71" s="50" t="str">
        <f t="shared" si="23"/>
        <v/>
      </c>
      <c r="K71" s="50" t="str">
        <f t="shared" si="23"/>
        <v/>
      </c>
      <c r="L71" s="50" t="str">
        <f t="shared" si="23"/>
        <v/>
      </c>
    </row>
    <row r="72" spans="2:12" ht="7" customHeight="1">
      <c r="B72" s="25"/>
      <c r="C72" s="25"/>
      <c r="D72" s="25"/>
      <c r="E72" s="28"/>
      <c r="F72" s="28"/>
      <c r="G72" s="28"/>
      <c r="H72" s="28"/>
      <c r="I72" s="28"/>
      <c r="J72" s="28"/>
      <c r="K72" s="28"/>
      <c r="L72" s="28"/>
    </row>
    <row r="73" spans="2:12" ht="14.5" customHeight="1">
      <c r="B73" s="25" t="s">
        <v>138</v>
      </c>
      <c r="C73" s="25" t="e">
        <f>VLOOKUP('Self Assessment'!E31,Values!$A$35:$B$42,2,FALSE)</f>
        <v>#N/A</v>
      </c>
      <c r="D73" s="25"/>
      <c r="E73" s="28" t="e">
        <f t="shared" si="20"/>
        <v>#N/A</v>
      </c>
      <c r="F73" s="28" t="e">
        <f t="shared" si="20"/>
        <v>#N/A</v>
      </c>
      <c r="G73" s="28" t="e">
        <f t="shared" si="20"/>
        <v>#N/A</v>
      </c>
      <c r="H73" s="28" t="e">
        <f t="shared" si="20"/>
        <v>#N/A</v>
      </c>
      <c r="I73" s="28" t="e">
        <f t="shared" si="20"/>
        <v>#N/A</v>
      </c>
      <c r="J73" s="28" t="e">
        <f t="shared" si="20"/>
        <v>#N/A</v>
      </c>
      <c r="K73" s="28" t="e">
        <f t="shared" si="20"/>
        <v>#N/A</v>
      </c>
      <c r="L73" s="28" t="e">
        <f t="shared" si="20"/>
        <v>#N/A</v>
      </c>
    </row>
    <row r="74" spans="2:12" ht="7" customHeight="1">
      <c r="B74" s="25"/>
      <c r="C74" s="25">
        <f>IF(ISERROR(VLOOKUP(B73,'Future Role Requirements'!$B$11:$H$20,7,FALSE)),-1,VLOOKUP(B73,'Future Role Requirements'!$B$11:$H$20,7,FALSE))</f>
        <v>-1</v>
      </c>
      <c r="D74" s="25"/>
      <c r="E74" s="50" t="str">
        <f>IF($C74&gt;E$4-1,"y","")</f>
        <v/>
      </c>
      <c r="F74" s="50" t="str">
        <f t="shared" ref="F74:L74" si="24">IF($C74&gt;F$4-1,"y","")</f>
        <v/>
      </c>
      <c r="G74" s="50" t="str">
        <f t="shared" si="24"/>
        <v/>
      </c>
      <c r="H74" s="50" t="str">
        <f t="shared" si="24"/>
        <v/>
      </c>
      <c r="I74" s="50" t="str">
        <f t="shared" si="24"/>
        <v/>
      </c>
      <c r="J74" s="50" t="str">
        <f t="shared" si="24"/>
        <v/>
      </c>
      <c r="K74" s="50" t="str">
        <f t="shared" si="24"/>
        <v/>
      </c>
      <c r="L74" s="50" t="str">
        <f t="shared" si="24"/>
        <v/>
      </c>
    </row>
    <row r="75" spans="2:12" ht="7" customHeight="1">
      <c r="B75" s="25"/>
      <c r="C75" s="25"/>
      <c r="D75" s="25"/>
      <c r="E75" s="28"/>
      <c r="F75" s="28"/>
      <c r="G75" s="28"/>
      <c r="H75" s="28"/>
      <c r="I75" s="28"/>
      <c r="J75" s="28"/>
      <c r="K75" s="28"/>
      <c r="L75" s="28"/>
    </row>
    <row r="76" spans="2:12" ht="14.5" customHeight="1">
      <c r="B76" s="25" t="s">
        <v>144</v>
      </c>
      <c r="C76" s="25" t="e">
        <f>VLOOKUP('Self Assessment'!E32,Values!$A$35:$B$42,2,FALSE)</f>
        <v>#N/A</v>
      </c>
      <c r="D76" s="25"/>
      <c r="E76" s="28" t="e">
        <f t="shared" si="20"/>
        <v>#N/A</v>
      </c>
      <c r="F76" s="28" t="e">
        <f t="shared" si="20"/>
        <v>#N/A</v>
      </c>
      <c r="G76" s="28" t="e">
        <f t="shared" si="20"/>
        <v>#N/A</v>
      </c>
      <c r="H76" s="28" t="e">
        <f t="shared" si="20"/>
        <v>#N/A</v>
      </c>
      <c r="I76" s="28" t="e">
        <f t="shared" si="20"/>
        <v>#N/A</v>
      </c>
      <c r="J76" s="28" t="e">
        <f t="shared" si="20"/>
        <v>#N/A</v>
      </c>
      <c r="K76" s="28" t="e">
        <f t="shared" si="20"/>
        <v>#N/A</v>
      </c>
      <c r="L76" s="28" t="e">
        <f t="shared" si="20"/>
        <v>#N/A</v>
      </c>
    </row>
    <row r="77" spans="2:12" ht="7" customHeight="1">
      <c r="B77" s="25"/>
      <c r="C77" s="25">
        <f>IF(ISERROR(VLOOKUP(B76,'Future Role Requirements'!$B$11:$H$20,7,FALSE)),-1,VLOOKUP(B76,'Future Role Requirements'!$B$11:$H$20,7,FALSE))</f>
        <v>-1</v>
      </c>
      <c r="D77" s="25"/>
      <c r="E77" s="50" t="str">
        <f>IF($C77&gt;E$4-1,"y","")</f>
        <v/>
      </c>
      <c r="F77" s="50" t="str">
        <f t="shared" ref="F77:L77" si="25">IF($C77&gt;F$4-1,"y","")</f>
        <v/>
      </c>
      <c r="G77" s="50" t="str">
        <f t="shared" si="25"/>
        <v/>
      </c>
      <c r="H77" s="50" t="str">
        <f t="shared" si="25"/>
        <v/>
      </c>
      <c r="I77" s="50" t="str">
        <f t="shared" si="25"/>
        <v/>
      </c>
      <c r="J77" s="50" t="str">
        <f t="shared" si="25"/>
        <v/>
      </c>
      <c r="K77" s="50" t="str">
        <f t="shared" si="25"/>
        <v/>
      </c>
      <c r="L77" s="50" t="str">
        <f t="shared" si="25"/>
        <v/>
      </c>
    </row>
    <row r="78" spans="2:12" ht="7" customHeight="1">
      <c r="B78" s="25"/>
      <c r="C78" s="25"/>
      <c r="D78" s="25"/>
      <c r="E78" s="28"/>
      <c r="F78" s="28"/>
      <c r="G78" s="28"/>
      <c r="H78" s="28"/>
      <c r="I78" s="28"/>
      <c r="J78" s="28"/>
      <c r="K78" s="28"/>
      <c r="L78" s="28"/>
    </row>
    <row r="79" spans="2:12" ht="14.5" customHeight="1">
      <c r="B79" s="25" t="s">
        <v>14</v>
      </c>
      <c r="C79" s="25" t="e">
        <f>VLOOKUP('Self Assessment'!E33,Values!$A$35:$B$42,2,FALSE)</f>
        <v>#N/A</v>
      </c>
      <c r="D79" s="25"/>
      <c r="E79" s="28" t="e">
        <f t="shared" si="20"/>
        <v>#N/A</v>
      </c>
      <c r="F79" s="28" t="e">
        <f t="shared" si="20"/>
        <v>#N/A</v>
      </c>
      <c r="G79" s="28" t="e">
        <f t="shared" si="20"/>
        <v>#N/A</v>
      </c>
      <c r="H79" s="28" t="e">
        <f t="shared" si="20"/>
        <v>#N/A</v>
      </c>
      <c r="I79" s="28" t="e">
        <f t="shared" si="20"/>
        <v>#N/A</v>
      </c>
      <c r="J79" s="28" t="e">
        <f t="shared" si="20"/>
        <v>#N/A</v>
      </c>
      <c r="K79" s="28" t="e">
        <f t="shared" si="20"/>
        <v>#N/A</v>
      </c>
      <c r="L79" s="28" t="e">
        <f t="shared" si="20"/>
        <v>#N/A</v>
      </c>
    </row>
    <row r="80" spans="2:12" ht="7" customHeight="1">
      <c r="B80" s="25"/>
      <c r="C80" s="25">
        <f>IF(ISERROR(VLOOKUP(B79,'Future Role Requirements'!$B$11:$H$20,7,FALSE)),-1,VLOOKUP(B79,'Future Role Requirements'!$B$11:$H$20,7,FALSE))</f>
        <v>-1</v>
      </c>
      <c r="D80" s="25"/>
      <c r="E80" s="50" t="str">
        <f>IF($C80&gt;E$4-1,"y","")</f>
        <v/>
      </c>
      <c r="F80" s="50" t="str">
        <f t="shared" ref="F80:L80" si="26">IF($C80&gt;F$4-1,"y","")</f>
        <v/>
      </c>
      <c r="G80" s="50" t="str">
        <f t="shared" si="26"/>
        <v/>
      </c>
      <c r="H80" s="50" t="str">
        <f t="shared" si="26"/>
        <v/>
      </c>
      <c r="I80" s="50" t="str">
        <f t="shared" si="26"/>
        <v/>
      </c>
      <c r="J80" s="50" t="str">
        <f t="shared" si="26"/>
        <v/>
      </c>
      <c r="K80" s="50" t="str">
        <f t="shared" si="26"/>
        <v/>
      </c>
      <c r="L80" s="50" t="str">
        <f t="shared" si="26"/>
        <v/>
      </c>
    </row>
    <row r="81" spans="2:12" ht="7" customHeight="1">
      <c r="B81" s="25"/>
      <c r="C81" s="25"/>
      <c r="D81" s="25"/>
      <c r="E81" s="28"/>
      <c r="F81" s="28"/>
      <c r="G81" s="28"/>
      <c r="H81" s="28"/>
      <c r="I81" s="28"/>
      <c r="J81" s="28"/>
      <c r="K81" s="28"/>
      <c r="L81" s="28"/>
    </row>
    <row r="82" spans="2:12" ht="14.5" customHeight="1" thickBot="1">
      <c r="B82" s="47" t="s">
        <v>200</v>
      </c>
      <c r="C82" s="48"/>
      <c r="D82" s="48"/>
      <c r="E82" s="36"/>
      <c r="F82" s="36"/>
      <c r="G82" s="36"/>
      <c r="H82" s="36"/>
      <c r="I82" s="36"/>
      <c r="J82" s="36"/>
      <c r="K82" s="36"/>
      <c r="L82" s="36"/>
    </row>
    <row r="83" spans="2:12" ht="14.5" customHeight="1">
      <c r="B83" s="32" t="s">
        <v>155</v>
      </c>
      <c r="C83" s="32" t="e">
        <f>VLOOKUP('Self Assessment'!E34,Values!$A$35:$B$42,2,FALSE)</f>
        <v>#N/A</v>
      </c>
      <c r="D83" s="32"/>
      <c r="E83" s="35" t="e">
        <f t="shared" ref="E83:L98" si="27">IF($C83&gt;E$4-1,"x","")</f>
        <v>#N/A</v>
      </c>
      <c r="F83" s="35" t="e">
        <f t="shared" si="27"/>
        <v>#N/A</v>
      </c>
      <c r="G83" s="35" t="e">
        <f t="shared" si="27"/>
        <v>#N/A</v>
      </c>
      <c r="H83" s="35" t="e">
        <f t="shared" si="27"/>
        <v>#N/A</v>
      </c>
      <c r="I83" s="35" t="e">
        <f t="shared" si="27"/>
        <v>#N/A</v>
      </c>
      <c r="J83" s="35" t="e">
        <f t="shared" si="27"/>
        <v>#N/A</v>
      </c>
      <c r="K83" s="35" t="e">
        <f t="shared" si="27"/>
        <v>#N/A</v>
      </c>
      <c r="L83" s="35" t="e">
        <f t="shared" si="27"/>
        <v>#N/A</v>
      </c>
    </row>
    <row r="84" spans="2:12" ht="7" customHeight="1">
      <c r="B84" s="32"/>
      <c r="C84" s="25">
        <f>IF(ISERROR(VLOOKUP(B83,'Future Role Requirements'!$B$11:$H$20,7,FALSE)),-1,VLOOKUP(B83,'Future Role Requirements'!$B$11:$H$20,7,FALSE))</f>
        <v>-1</v>
      </c>
      <c r="D84" s="25"/>
      <c r="E84" s="50" t="str">
        <f>IF($C84&gt;E$4-1,"y","")</f>
        <v/>
      </c>
      <c r="F84" s="50" t="str">
        <f t="shared" ref="F84:L84" si="28">IF($C84&gt;F$4-1,"y","")</f>
        <v/>
      </c>
      <c r="G84" s="50" t="str">
        <f t="shared" si="28"/>
        <v/>
      </c>
      <c r="H84" s="50" t="str">
        <f t="shared" si="28"/>
        <v/>
      </c>
      <c r="I84" s="50" t="str">
        <f t="shared" si="28"/>
        <v/>
      </c>
      <c r="J84" s="50" t="str">
        <f t="shared" si="28"/>
        <v/>
      </c>
      <c r="K84" s="50" t="str">
        <f t="shared" si="28"/>
        <v/>
      </c>
      <c r="L84" s="50" t="str">
        <f t="shared" si="28"/>
        <v/>
      </c>
    </row>
    <row r="85" spans="2:12" ht="7" customHeight="1">
      <c r="B85" s="25"/>
      <c r="C85" s="25"/>
      <c r="D85" s="25"/>
      <c r="E85" s="28"/>
      <c r="F85" s="28"/>
      <c r="G85" s="28"/>
      <c r="H85" s="28"/>
      <c r="I85" s="28"/>
      <c r="J85" s="28"/>
      <c r="K85" s="28"/>
      <c r="L85" s="28"/>
    </row>
    <row r="86" spans="2:12" ht="14.5" customHeight="1">
      <c r="B86" s="25" t="s">
        <v>10</v>
      </c>
      <c r="C86" s="25" t="e">
        <f>VLOOKUP('Self Assessment'!E35,Values!$A$35:$B$42,2,FALSE)</f>
        <v>#N/A</v>
      </c>
      <c r="D86" s="25"/>
      <c r="E86" s="28" t="e">
        <f t="shared" si="27"/>
        <v>#N/A</v>
      </c>
      <c r="F86" s="28" t="e">
        <f t="shared" si="27"/>
        <v>#N/A</v>
      </c>
      <c r="G86" s="28" t="e">
        <f t="shared" si="27"/>
        <v>#N/A</v>
      </c>
      <c r="H86" s="28" t="e">
        <f t="shared" si="27"/>
        <v>#N/A</v>
      </c>
      <c r="I86" s="28" t="e">
        <f t="shared" si="27"/>
        <v>#N/A</v>
      </c>
      <c r="J86" s="28" t="e">
        <f t="shared" si="27"/>
        <v>#N/A</v>
      </c>
      <c r="K86" s="28" t="e">
        <f t="shared" si="27"/>
        <v>#N/A</v>
      </c>
      <c r="L86" s="28" t="e">
        <f t="shared" si="27"/>
        <v>#N/A</v>
      </c>
    </row>
    <row r="87" spans="2:12" ht="7" customHeight="1">
      <c r="B87" s="25"/>
      <c r="C87" s="25">
        <f>IF(ISERROR(VLOOKUP(B86,'Future Role Requirements'!$B$11:$H$20,7,FALSE)),-1,VLOOKUP(B86,'Future Role Requirements'!$B$11:$H$20,7,FALSE))</f>
        <v>-1</v>
      </c>
      <c r="D87" s="25"/>
      <c r="E87" s="50" t="str">
        <f>IF($C87&gt;E$4-1,"y","")</f>
        <v/>
      </c>
      <c r="F87" s="50" t="str">
        <f t="shared" ref="F87:L87" si="29">IF($C87&gt;F$4-1,"y","")</f>
        <v/>
      </c>
      <c r="G87" s="50" t="str">
        <f t="shared" si="29"/>
        <v/>
      </c>
      <c r="H87" s="50" t="str">
        <f t="shared" si="29"/>
        <v/>
      </c>
      <c r="I87" s="50" t="str">
        <f t="shared" si="29"/>
        <v/>
      </c>
      <c r="J87" s="50" t="str">
        <f t="shared" si="29"/>
        <v/>
      </c>
      <c r="K87" s="50" t="str">
        <f t="shared" si="29"/>
        <v/>
      </c>
      <c r="L87" s="50" t="str">
        <f t="shared" si="29"/>
        <v/>
      </c>
    </row>
    <row r="88" spans="2:12" ht="7" customHeight="1">
      <c r="B88" s="25"/>
      <c r="C88" s="25"/>
      <c r="D88" s="25"/>
      <c r="E88" s="28"/>
      <c r="F88" s="28"/>
      <c r="G88" s="28"/>
      <c r="H88" s="28"/>
      <c r="I88" s="28"/>
      <c r="J88" s="28"/>
      <c r="K88" s="28"/>
      <c r="L88" s="28"/>
    </row>
    <row r="89" spans="2:12" ht="14.5" customHeight="1">
      <c r="B89" s="25" t="s">
        <v>11</v>
      </c>
      <c r="C89" s="25" t="e">
        <f>VLOOKUP('Self Assessment'!E36,Values!$A$35:$B$42,2,FALSE)</f>
        <v>#N/A</v>
      </c>
      <c r="D89" s="25"/>
      <c r="E89" s="28" t="e">
        <f t="shared" si="27"/>
        <v>#N/A</v>
      </c>
      <c r="F89" s="28" t="e">
        <f t="shared" si="27"/>
        <v>#N/A</v>
      </c>
      <c r="G89" s="28" t="e">
        <f t="shared" si="27"/>
        <v>#N/A</v>
      </c>
      <c r="H89" s="28" t="e">
        <f t="shared" si="27"/>
        <v>#N/A</v>
      </c>
      <c r="I89" s="28" t="e">
        <f t="shared" si="27"/>
        <v>#N/A</v>
      </c>
      <c r="J89" s="28" t="e">
        <f t="shared" si="27"/>
        <v>#N/A</v>
      </c>
      <c r="K89" s="28" t="e">
        <f t="shared" si="27"/>
        <v>#N/A</v>
      </c>
      <c r="L89" s="28" t="e">
        <f t="shared" si="27"/>
        <v>#N/A</v>
      </c>
    </row>
    <row r="90" spans="2:12" ht="7" customHeight="1">
      <c r="B90" s="25"/>
      <c r="C90" s="25">
        <f>IF(ISERROR(VLOOKUP(B89,'Future Role Requirements'!$B$11:$H$20,7,FALSE)),-1,VLOOKUP(B89,'Future Role Requirements'!$B$11:$H$20,7,FALSE))</f>
        <v>-1</v>
      </c>
      <c r="D90" s="25"/>
      <c r="E90" s="50" t="str">
        <f>IF($C90&gt;E$4-1,"y","")</f>
        <v/>
      </c>
      <c r="F90" s="50" t="str">
        <f t="shared" ref="F90:L90" si="30">IF($C90&gt;F$4-1,"y","")</f>
        <v/>
      </c>
      <c r="G90" s="50" t="str">
        <f t="shared" si="30"/>
        <v/>
      </c>
      <c r="H90" s="50" t="str">
        <f t="shared" si="30"/>
        <v/>
      </c>
      <c r="I90" s="50" t="str">
        <f t="shared" si="30"/>
        <v/>
      </c>
      <c r="J90" s="50" t="str">
        <f t="shared" si="30"/>
        <v/>
      </c>
      <c r="K90" s="50" t="str">
        <f t="shared" si="30"/>
        <v/>
      </c>
      <c r="L90" s="50" t="str">
        <f t="shared" si="30"/>
        <v/>
      </c>
    </row>
    <row r="91" spans="2:12" ht="7" customHeight="1">
      <c r="B91" s="25"/>
      <c r="C91" s="25"/>
      <c r="D91" s="25"/>
      <c r="E91" s="28"/>
      <c r="F91" s="28"/>
      <c r="G91" s="28"/>
      <c r="H91" s="28"/>
      <c r="I91" s="28"/>
      <c r="J91" s="28"/>
      <c r="K91" s="28"/>
      <c r="L91" s="28"/>
    </row>
    <row r="92" spans="2:12" ht="14.5" customHeight="1">
      <c r="B92" s="25" t="s">
        <v>9</v>
      </c>
      <c r="C92" s="25" t="e">
        <f>VLOOKUP('Self Assessment'!E37,Values!$A$35:$B$42,2,FALSE)</f>
        <v>#N/A</v>
      </c>
      <c r="D92" s="25"/>
      <c r="E92" s="28" t="e">
        <f t="shared" si="27"/>
        <v>#N/A</v>
      </c>
      <c r="F92" s="28" t="e">
        <f t="shared" si="27"/>
        <v>#N/A</v>
      </c>
      <c r="G92" s="28" t="e">
        <f t="shared" si="27"/>
        <v>#N/A</v>
      </c>
      <c r="H92" s="28" t="e">
        <f t="shared" si="27"/>
        <v>#N/A</v>
      </c>
      <c r="I92" s="28" t="e">
        <f t="shared" si="27"/>
        <v>#N/A</v>
      </c>
      <c r="J92" s="28" t="e">
        <f t="shared" si="27"/>
        <v>#N/A</v>
      </c>
      <c r="K92" s="28" t="e">
        <f t="shared" si="27"/>
        <v>#N/A</v>
      </c>
      <c r="L92" s="28" t="e">
        <f t="shared" si="27"/>
        <v>#N/A</v>
      </c>
    </row>
    <row r="93" spans="2:12" ht="7" customHeight="1">
      <c r="B93" s="25"/>
      <c r="C93" s="25">
        <f>IF(ISERROR(VLOOKUP(B92,'Future Role Requirements'!$B$11:$H$20,7,FALSE)),-1,VLOOKUP(B92,'Future Role Requirements'!$B$11:$H$20,7,FALSE))</f>
        <v>-1</v>
      </c>
      <c r="D93" s="25"/>
      <c r="E93" s="50" t="str">
        <f>IF($C93&gt;E$4-1,"y","")</f>
        <v/>
      </c>
      <c r="F93" s="50" t="str">
        <f t="shared" ref="F93:L93" si="31">IF($C93&gt;F$4-1,"y","")</f>
        <v/>
      </c>
      <c r="G93" s="50" t="str">
        <f t="shared" si="31"/>
        <v/>
      </c>
      <c r="H93" s="50" t="str">
        <f t="shared" si="31"/>
        <v/>
      </c>
      <c r="I93" s="50" t="str">
        <f t="shared" si="31"/>
        <v/>
      </c>
      <c r="J93" s="50" t="str">
        <f t="shared" si="31"/>
        <v/>
      </c>
      <c r="K93" s="50" t="str">
        <f t="shared" si="31"/>
        <v/>
      </c>
      <c r="L93" s="50" t="str">
        <f t="shared" si="31"/>
        <v/>
      </c>
    </row>
    <row r="94" spans="2:12" ht="7" customHeight="1">
      <c r="B94" s="25"/>
      <c r="C94" s="25"/>
      <c r="D94" s="25"/>
      <c r="E94" s="28"/>
      <c r="F94" s="28"/>
      <c r="G94" s="28"/>
      <c r="H94" s="28"/>
      <c r="I94" s="28"/>
      <c r="J94" s="28"/>
      <c r="K94" s="28"/>
      <c r="L94" s="28"/>
    </row>
    <row r="95" spans="2:12" ht="14.5" customHeight="1">
      <c r="B95" s="25" t="s">
        <v>12</v>
      </c>
      <c r="C95" s="25" t="e">
        <f>VLOOKUP('Self Assessment'!E38,Values!$A$35:$B$42,2,FALSE)</f>
        <v>#N/A</v>
      </c>
      <c r="D95" s="25"/>
      <c r="E95" s="28" t="e">
        <f t="shared" si="27"/>
        <v>#N/A</v>
      </c>
      <c r="F95" s="28" t="e">
        <f t="shared" si="27"/>
        <v>#N/A</v>
      </c>
      <c r="G95" s="28" t="e">
        <f t="shared" si="27"/>
        <v>#N/A</v>
      </c>
      <c r="H95" s="28" t="e">
        <f t="shared" si="27"/>
        <v>#N/A</v>
      </c>
      <c r="I95" s="28" t="e">
        <f t="shared" si="27"/>
        <v>#N/A</v>
      </c>
      <c r="J95" s="28" t="e">
        <f t="shared" si="27"/>
        <v>#N/A</v>
      </c>
      <c r="K95" s="28" t="e">
        <f t="shared" si="27"/>
        <v>#N/A</v>
      </c>
      <c r="L95" s="28" t="e">
        <f t="shared" si="27"/>
        <v>#N/A</v>
      </c>
    </row>
    <row r="96" spans="2:12" ht="7" customHeight="1">
      <c r="B96" s="25"/>
      <c r="C96" s="25">
        <f>IF(ISERROR(VLOOKUP(B95,'Future Role Requirements'!$B$11:$H$20,7,FALSE)),-1,VLOOKUP(B95,'Future Role Requirements'!$B$11:$H$20,7,FALSE))</f>
        <v>-1</v>
      </c>
      <c r="D96" s="25"/>
      <c r="E96" s="50" t="str">
        <f>IF($C96&gt;E$4-1,"y","")</f>
        <v/>
      </c>
      <c r="F96" s="50" t="str">
        <f t="shared" ref="F96:L96" si="32">IF($C96&gt;F$4-1,"y","")</f>
        <v/>
      </c>
      <c r="G96" s="50" t="str">
        <f t="shared" si="32"/>
        <v/>
      </c>
      <c r="H96" s="50" t="str">
        <f t="shared" si="32"/>
        <v/>
      </c>
      <c r="I96" s="50" t="str">
        <f t="shared" si="32"/>
        <v/>
      </c>
      <c r="J96" s="50" t="str">
        <f t="shared" si="32"/>
        <v/>
      </c>
      <c r="K96" s="50" t="str">
        <f t="shared" si="32"/>
        <v/>
      </c>
      <c r="L96" s="50" t="str">
        <f t="shared" si="32"/>
        <v/>
      </c>
    </row>
    <row r="97" spans="2:12" ht="7" customHeight="1">
      <c r="B97" s="25"/>
      <c r="C97" s="25"/>
      <c r="D97" s="25"/>
      <c r="E97" s="28"/>
      <c r="F97" s="28"/>
      <c r="G97" s="28"/>
      <c r="H97" s="28"/>
      <c r="I97" s="28"/>
      <c r="J97" s="28"/>
      <c r="K97" s="28"/>
      <c r="L97" s="28"/>
    </row>
    <row r="98" spans="2:12" ht="14.5" customHeight="1">
      <c r="B98" s="25" t="s">
        <v>13</v>
      </c>
      <c r="C98" s="25" t="e">
        <f>VLOOKUP('Self Assessment'!E39,Values!$A$35:$B$42,2,FALSE)</f>
        <v>#N/A</v>
      </c>
      <c r="D98" s="25"/>
      <c r="E98" s="28" t="e">
        <f t="shared" si="27"/>
        <v>#N/A</v>
      </c>
      <c r="F98" s="28" t="e">
        <f t="shared" si="27"/>
        <v>#N/A</v>
      </c>
      <c r="G98" s="28" t="e">
        <f t="shared" si="27"/>
        <v>#N/A</v>
      </c>
      <c r="H98" s="28" t="e">
        <f t="shared" si="27"/>
        <v>#N/A</v>
      </c>
      <c r="I98" s="28" t="e">
        <f t="shared" si="27"/>
        <v>#N/A</v>
      </c>
      <c r="J98" s="28" t="e">
        <f t="shared" si="27"/>
        <v>#N/A</v>
      </c>
      <c r="K98" s="28" t="e">
        <f t="shared" si="27"/>
        <v>#N/A</v>
      </c>
      <c r="L98" s="28" t="e">
        <f t="shared" si="27"/>
        <v>#N/A</v>
      </c>
    </row>
    <row r="99" spans="2:12" ht="7" customHeight="1">
      <c r="B99" s="49"/>
      <c r="C99" s="25">
        <f>IF(ISERROR(VLOOKUP(B98,'Future Role Requirements'!$B$11:$H$20,7,FALSE)),-1,VLOOKUP(B98,'Future Role Requirements'!$B$11:$H$20,7,FALSE))</f>
        <v>-1</v>
      </c>
      <c r="D99" s="25"/>
      <c r="E99" s="50" t="str">
        <f>IF($C99&gt;E$4-1,"y","")</f>
        <v/>
      </c>
      <c r="F99" s="50" t="str">
        <f t="shared" ref="F99:L99" si="33">IF($C99&gt;F$4-1,"y","")</f>
        <v/>
      </c>
      <c r="G99" s="50" t="str">
        <f t="shared" si="33"/>
        <v/>
      </c>
      <c r="H99" s="50" t="str">
        <f t="shared" si="33"/>
        <v/>
      </c>
      <c r="I99" s="50" t="str">
        <f t="shared" si="33"/>
        <v/>
      </c>
      <c r="J99" s="50" t="str">
        <f t="shared" si="33"/>
        <v/>
      </c>
      <c r="K99" s="50" t="str">
        <f t="shared" si="33"/>
        <v/>
      </c>
      <c r="L99" s="50" t="str">
        <f t="shared" si="33"/>
        <v/>
      </c>
    </row>
    <row r="100" spans="2:12" ht="7" customHeight="1"/>
    <row r="101" spans="2:12"/>
    <row r="102" spans="2:12"/>
  </sheetData>
  <mergeCells count="1">
    <mergeCell ref="B1:L1"/>
  </mergeCells>
  <conditionalFormatting sqref="E12:L13 E15:L16 E18:L19 E21:L22 E24:L26 E28:L29 E31:L32 E34:L35 E37:L38 E40:L41 E43:L45 E47:L48 E50:L51 E53:L54 E56:L57 E59:L60 E62:L64 E66:L67 E69:L70 E72:L73 E75:L76 E78:L79 E81:L83 E85:L86 E88:L89 E91:L92 E94:L95 E97:L98 E7:L10">
    <cfRule type="cellIs" dxfId="62" priority="62" operator="equal">
      <formula>"X"</formula>
    </cfRule>
  </conditionalFormatting>
  <conditionalFormatting sqref="E8:L8">
    <cfRule type="cellIs" dxfId="61" priority="61" operator="equal">
      <formula>"y"</formula>
    </cfRule>
  </conditionalFormatting>
  <conditionalFormatting sqref="E17:L17">
    <cfRule type="cellIs" dxfId="60" priority="53" operator="equal">
      <formula>"y"</formula>
    </cfRule>
  </conditionalFormatting>
  <conditionalFormatting sqref="E9">
    <cfRule type="cellIs" dxfId="59" priority="60" operator="equal">
      <formula>"y"</formula>
    </cfRule>
  </conditionalFormatting>
  <conditionalFormatting sqref="E99:L99">
    <cfRule type="cellIs" dxfId="58" priority="1" operator="equal">
      <formula>"y"</formula>
    </cfRule>
  </conditionalFormatting>
  <conditionalFormatting sqref="E11:L11">
    <cfRule type="cellIs" dxfId="57" priority="58" operator="equal">
      <formula>"X"</formula>
    </cfRule>
  </conditionalFormatting>
  <conditionalFormatting sqref="E11:L11">
    <cfRule type="cellIs" dxfId="56" priority="57" operator="equal">
      <formula>"y"</formula>
    </cfRule>
  </conditionalFormatting>
  <conditionalFormatting sqref="E14:L14">
    <cfRule type="cellIs" dxfId="55" priority="56" operator="equal">
      <formula>"X"</formula>
    </cfRule>
  </conditionalFormatting>
  <conditionalFormatting sqref="E14:L14">
    <cfRule type="cellIs" dxfId="54" priority="55" operator="equal">
      <formula>"y"</formula>
    </cfRule>
  </conditionalFormatting>
  <conditionalFormatting sqref="E17:L17">
    <cfRule type="cellIs" dxfId="53" priority="54" operator="equal">
      <formula>"X"</formula>
    </cfRule>
  </conditionalFormatting>
  <conditionalFormatting sqref="E20:L20">
    <cfRule type="cellIs" dxfId="52" priority="52" operator="equal">
      <formula>"X"</formula>
    </cfRule>
  </conditionalFormatting>
  <conditionalFormatting sqref="E20:L20">
    <cfRule type="cellIs" dxfId="51" priority="51" operator="equal">
      <formula>"y"</formula>
    </cfRule>
  </conditionalFormatting>
  <conditionalFormatting sqref="E23:L23">
    <cfRule type="cellIs" dxfId="50" priority="50" operator="equal">
      <formula>"X"</formula>
    </cfRule>
  </conditionalFormatting>
  <conditionalFormatting sqref="E23:L23">
    <cfRule type="cellIs" dxfId="49" priority="49" operator="equal">
      <formula>"y"</formula>
    </cfRule>
  </conditionalFormatting>
  <conditionalFormatting sqref="E27:L27">
    <cfRule type="cellIs" dxfId="48" priority="48" operator="equal">
      <formula>"X"</formula>
    </cfRule>
  </conditionalFormatting>
  <conditionalFormatting sqref="E27:L27">
    <cfRule type="cellIs" dxfId="47" priority="47" operator="equal">
      <formula>"y"</formula>
    </cfRule>
  </conditionalFormatting>
  <conditionalFormatting sqref="E30:L30">
    <cfRule type="cellIs" dxfId="46" priority="46" operator="equal">
      <formula>"X"</formula>
    </cfRule>
  </conditionalFormatting>
  <conditionalFormatting sqref="E30:L30">
    <cfRule type="cellIs" dxfId="45" priority="45" operator="equal">
      <formula>"y"</formula>
    </cfRule>
  </conditionalFormatting>
  <conditionalFormatting sqref="E33:L33">
    <cfRule type="cellIs" dxfId="44" priority="44" operator="equal">
      <formula>"X"</formula>
    </cfRule>
  </conditionalFormatting>
  <conditionalFormatting sqref="E33:L33">
    <cfRule type="cellIs" dxfId="43" priority="43" operator="equal">
      <formula>"y"</formula>
    </cfRule>
  </conditionalFormatting>
  <conditionalFormatting sqref="E36:L36">
    <cfRule type="cellIs" dxfId="42" priority="42" operator="equal">
      <formula>"X"</formula>
    </cfRule>
  </conditionalFormatting>
  <conditionalFormatting sqref="E36:L36">
    <cfRule type="cellIs" dxfId="41" priority="41" operator="equal">
      <formula>"y"</formula>
    </cfRule>
  </conditionalFormatting>
  <conditionalFormatting sqref="E39:L39">
    <cfRule type="cellIs" dxfId="40" priority="40" operator="equal">
      <formula>"X"</formula>
    </cfRule>
  </conditionalFormatting>
  <conditionalFormatting sqref="E39:L39">
    <cfRule type="cellIs" dxfId="39" priority="39" operator="equal">
      <formula>"y"</formula>
    </cfRule>
  </conditionalFormatting>
  <conditionalFormatting sqref="E42:L42">
    <cfRule type="cellIs" dxfId="38" priority="38" operator="equal">
      <formula>"X"</formula>
    </cfRule>
  </conditionalFormatting>
  <conditionalFormatting sqref="E42:L42">
    <cfRule type="cellIs" dxfId="37" priority="37" operator="equal">
      <formula>"y"</formula>
    </cfRule>
  </conditionalFormatting>
  <conditionalFormatting sqref="E46:L46">
    <cfRule type="cellIs" dxfId="36" priority="36" operator="equal">
      <formula>"X"</formula>
    </cfRule>
  </conditionalFormatting>
  <conditionalFormatting sqref="E46:L46">
    <cfRule type="cellIs" dxfId="35" priority="35" operator="equal">
      <formula>"y"</formula>
    </cfRule>
  </conditionalFormatting>
  <conditionalFormatting sqref="E49:L49">
    <cfRule type="cellIs" dxfId="34" priority="34" operator="equal">
      <formula>"X"</formula>
    </cfRule>
  </conditionalFormatting>
  <conditionalFormatting sqref="E49:L49">
    <cfRule type="cellIs" dxfId="33" priority="33" operator="equal">
      <formula>"y"</formula>
    </cfRule>
  </conditionalFormatting>
  <conditionalFormatting sqref="E52:L52">
    <cfRule type="cellIs" dxfId="32" priority="32" operator="equal">
      <formula>"X"</formula>
    </cfRule>
  </conditionalFormatting>
  <conditionalFormatting sqref="E52:L52">
    <cfRule type="cellIs" dxfId="31" priority="31" operator="equal">
      <formula>"y"</formula>
    </cfRule>
  </conditionalFormatting>
  <conditionalFormatting sqref="E55:L55">
    <cfRule type="cellIs" dxfId="30" priority="30" operator="equal">
      <formula>"X"</formula>
    </cfRule>
  </conditionalFormatting>
  <conditionalFormatting sqref="E55:L55">
    <cfRule type="cellIs" dxfId="29" priority="29" operator="equal">
      <formula>"y"</formula>
    </cfRule>
  </conditionalFormatting>
  <conditionalFormatting sqref="E58:L58">
    <cfRule type="cellIs" dxfId="28" priority="28" operator="equal">
      <formula>"X"</formula>
    </cfRule>
  </conditionalFormatting>
  <conditionalFormatting sqref="E58:L58">
    <cfRule type="cellIs" dxfId="27" priority="27" operator="equal">
      <formula>"y"</formula>
    </cfRule>
  </conditionalFormatting>
  <conditionalFormatting sqref="E61:L61">
    <cfRule type="cellIs" dxfId="26" priority="26" operator="equal">
      <formula>"X"</formula>
    </cfRule>
  </conditionalFormatting>
  <conditionalFormatting sqref="E61:L61">
    <cfRule type="cellIs" dxfId="25" priority="25" operator="equal">
      <formula>"y"</formula>
    </cfRule>
  </conditionalFormatting>
  <conditionalFormatting sqref="E65:L65">
    <cfRule type="cellIs" dxfId="24" priority="24" operator="equal">
      <formula>"X"</formula>
    </cfRule>
  </conditionalFormatting>
  <conditionalFormatting sqref="E65:L65">
    <cfRule type="cellIs" dxfId="23" priority="23" operator="equal">
      <formula>"y"</formula>
    </cfRule>
  </conditionalFormatting>
  <conditionalFormatting sqref="E68:L68">
    <cfRule type="cellIs" dxfId="22" priority="22" operator="equal">
      <formula>"X"</formula>
    </cfRule>
  </conditionalFormatting>
  <conditionalFormatting sqref="E68:L68">
    <cfRule type="cellIs" dxfId="21" priority="21" operator="equal">
      <formula>"y"</formula>
    </cfRule>
  </conditionalFormatting>
  <conditionalFormatting sqref="E71:L71">
    <cfRule type="cellIs" dxfId="20" priority="20" operator="equal">
      <formula>"X"</formula>
    </cfRule>
  </conditionalFormatting>
  <conditionalFormatting sqref="E71:L71">
    <cfRule type="cellIs" dxfId="19" priority="19" operator="equal">
      <formula>"y"</formula>
    </cfRule>
  </conditionalFormatting>
  <conditionalFormatting sqref="E74:L74">
    <cfRule type="cellIs" dxfId="18" priority="18" operator="equal">
      <formula>"X"</formula>
    </cfRule>
  </conditionalFormatting>
  <conditionalFormatting sqref="E74:L74">
    <cfRule type="cellIs" dxfId="17" priority="17" operator="equal">
      <formula>"y"</formula>
    </cfRule>
  </conditionalFormatting>
  <conditionalFormatting sqref="E77:L77">
    <cfRule type="cellIs" dxfId="16" priority="16" operator="equal">
      <formula>"X"</formula>
    </cfRule>
  </conditionalFormatting>
  <conditionalFormatting sqref="E77:L77">
    <cfRule type="cellIs" dxfId="15" priority="15" operator="equal">
      <formula>"y"</formula>
    </cfRule>
  </conditionalFormatting>
  <conditionalFormatting sqref="E80:L80">
    <cfRule type="cellIs" dxfId="14" priority="14" operator="equal">
      <formula>"X"</formula>
    </cfRule>
  </conditionalFormatting>
  <conditionalFormatting sqref="E80:L80">
    <cfRule type="cellIs" dxfId="13" priority="13" operator="equal">
      <formula>"y"</formula>
    </cfRule>
  </conditionalFormatting>
  <conditionalFormatting sqref="E84:L84">
    <cfRule type="cellIs" dxfId="12" priority="12" operator="equal">
      <formula>"X"</formula>
    </cfRule>
  </conditionalFormatting>
  <conditionalFormatting sqref="E84:L84">
    <cfRule type="cellIs" dxfId="11" priority="11" operator="equal">
      <formula>"y"</formula>
    </cfRule>
  </conditionalFormatting>
  <conditionalFormatting sqref="E87:L87">
    <cfRule type="cellIs" dxfId="10" priority="10" operator="equal">
      <formula>"X"</formula>
    </cfRule>
  </conditionalFormatting>
  <conditionalFormatting sqref="E87:L87">
    <cfRule type="cellIs" dxfId="9" priority="9" operator="equal">
      <formula>"y"</formula>
    </cfRule>
  </conditionalFormatting>
  <conditionalFormatting sqref="E90:L90">
    <cfRule type="cellIs" dxfId="8" priority="8" operator="equal">
      <formula>"X"</formula>
    </cfRule>
  </conditionalFormatting>
  <conditionalFormatting sqref="E90:L90">
    <cfRule type="cellIs" dxfId="7" priority="7" operator="equal">
      <formula>"y"</formula>
    </cfRule>
  </conditionalFormatting>
  <conditionalFormatting sqref="E93:L93">
    <cfRule type="cellIs" dxfId="6" priority="6" operator="equal">
      <formula>"X"</formula>
    </cfRule>
  </conditionalFormatting>
  <conditionalFormatting sqref="E93:L93">
    <cfRule type="cellIs" dxfId="5" priority="5" operator="equal">
      <formula>"y"</formula>
    </cfRule>
  </conditionalFormatting>
  <conditionalFormatting sqref="E96:L96">
    <cfRule type="cellIs" dxfId="4" priority="4" operator="equal">
      <formula>"X"</formula>
    </cfRule>
  </conditionalFormatting>
  <conditionalFormatting sqref="E96:L96">
    <cfRule type="cellIs" dxfId="3" priority="3" operator="equal">
      <formula>"y"</formula>
    </cfRule>
  </conditionalFormatting>
  <conditionalFormatting sqref="E99:L99">
    <cfRule type="cellIs" dxfId="2" priority="2" operator="equal">
      <formula>"X"</formula>
    </cfRule>
  </conditionalFormatting>
  <pageMargins left="0.7" right="0.7" top="0.75" bottom="0.75" header="0.3" footer="0.3"/>
  <pageSetup paperSize="9" scale="74"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427A-4B08-4110-B787-021E19C26332}">
  <sheetPr>
    <tabColor rgb="FF7030A0"/>
  </sheetPr>
  <dimension ref="A1:H50"/>
  <sheetViews>
    <sheetView showGridLines="0" showRowColHeaders="0" zoomScaleNormal="100" zoomScaleSheetLayoutView="55"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 defaultRowHeight="0" customHeight="1" zeroHeight="1"/>
  <cols>
    <col min="1" max="1" width="5.1640625" style="1" customWidth="1"/>
    <col min="2" max="2" width="23.83203125" customWidth="1"/>
    <col min="3" max="3" width="57" customWidth="1"/>
    <col min="4" max="4" width="3.33203125" customWidth="1"/>
    <col min="5" max="5" width="30" style="1" customWidth="1"/>
    <col min="6" max="6" width="79" customWidth="1"/>
    <col min="7" max="7" width="9" style="52" hidden="1" customWidth="1"/>
    <col min="8" max="8" width="0" hidden="1" customWidth="1"/>
  </cols>
  <sheetData>
    <row r="1" spans="1:8" ht="15"/>
    <row r="2" spans="1:8" ht="15">
      <c r="B2" s="61" t="s">
        <v>217</v>
      </c>
    </row>
    <row r="3" spans="1:8" ht="15">
      <c r="B3" s="61"/>
    </row>
    <row r="4" spans="1:8" ht="15">
      <c r="B4" s="61"/>
    </row>
    <row r="5" spans="1:8" ht="15">
      <c r="B5" s="61"/>
    </row>
    <row r="6" spans="1:8" ht="15">
      <c r="B6" s="61"/>
    </row>
    <row r="7" spans="1:8" ht="15">
      <c r="B7" s="61"/>
    </row>
    <row r="8" spans="1:8" ht="15">
      <c r="B8" s="61"/>
    </row>
    <row r="9" spans="1:8" ht="27.5" customHeight="1" thickBot="1"/>
    <row r="10" spans="1:8" ht="18.75" customHeight="1" thickBot="1">
      <c r="B10" s="57" t="s">
        <v>216</v>
      </c>
      <c r="C10" s="24" t="s">
        <v>1</v>
      </c>
      <c r="D10" s="24"/>
      <c r="E10" s="58" t="s">
        <v>187</v>
      </c>
      <c r="F10" s="24" t="s">
        <v>218</v>
      </c>
    </row>
    <row r="11" spans="1:8" s="20" customFormat="1" ht="77.5" customHeight="1">
      <c r="A11" s="19"/>
      <c r="B11" s="43" t="s">
        <v>188</v>
      </c>
      <c r="C11" s="37" t="str">
        <f>IF(B11="..select","",VLOOKUP(B11,Values!$A$2:$B$32,2,FALSE))</f>
        <v/>
      </c>
      <c r="D11" s="38"/>
      <c r="E11" s="39" t="s">
        <v>188</v>
      </c>
      <c r="F11" s="38" t="str">
        <f>IF(ISERROR((VLOOKUP(B11,Values!$A$2:$F$32,'Future Role Requirements'!G11,FALSE))),"",VLOOKUP(B11,Values!$A$2:$F$32,'Future Role Requirements'!G11,FALSE))</f>
        <v/>
      </c>
      <c r="G11" s="51">
        <f>VLOOKUP($E11,Values!$A$34:$C$42,3,FALSE)</f>
        <v>0</v>
      </c>
      <c r="H11" s="51">
        <f>VLOOKUP($E11,Values!$A$34:$C$42,2,FALSE)</f>
        <v>0</v>
      </c>
    </row>
    <row r="12" spans="1:8" s="20" customFormat="1" ht="77.5" customHeight="1">
      <c r="A12" s="19"/>
      <c r="B12" s="43" t="s">
        <v>188</v>
      </c>
      <c r="C12" s="37" t="str">
        <f>IF(B12="..select","",VLOOKUP(B12,Values!$A$2:$B$32,2,FALSE))</f>
        <v/>
      </c>
      <c r="D12" s="41"/>
      <c r="E12" s="42" t="s">
        <v>188</v>
      </c>
      <c r="F12" s="41" t="str">
        <f>IF(ISERROR((VLOOKUP(B12,Values!$A$2:$F$32,'Future Role Requirements'!G12,FALSE))),"",VLOOKUP(B12,Values!$A$2:$F$32,'Future Role Requirements'!G12,FALSE))</f>
        <v/>
      </c>
      <c r="G12" s="51">
        <f>VLOOKUP(E12,Values!$A$34:$C$42,3,FALSE)</f>
        <v>0</v>
      </c>
      <c r="H12" s="51">
        <f>VLOOKUP($E12,Values!$A$34:$C$42,2,FALSE)</f>
        <v>0</v>
      </c>
    </row>
    <row r="13" spans="1:8" s="20" customFormat="1" ht="77.5" customHeight="1">
      <c r="A13" s="19"/>
      <c r="B13" s="43" t="s">
        <v>188</v>
      </c>
      <c r="C13" s="37" t="str">
        <f>IF(B13="..select","",VLOOKUP(B13,Values!$A$2:$B$32,2,FALSE))</f>
        <v/>
      </c>
      <c r="D13" s="41"/>
      <c r="E13" s="42" t="s">
        <v>188</v>
      </c>
      <c r="F13" s="41" t="str">
        <f>IF(ISERROR((VLOOKUP(B13,Values!$A$2:$F$32,'Future Role Requirements'!G13,FALSE))),"",VLOOKUP(B13,Values!$A$2:$F$32,'Future Role Requirements'!G13,FALSE))</f>
        <v/>
      </c>
      <c r="G13" s="51">
        <f>VLOOKUP(E13,Values!$A$34:$C$42,3,FALSE)</f>
        <v>0</v>
      </c>
      <c r="H13" s="51">
        <f>VLOOKUP($E13,Values!$A$34:$C$42,2,FALSE)</f>
        <v>0</v>
      </c>
    </row>
    <row r="14" spans="1:8" s="20" customFormat="1" ht="77.5" customHeight="1">
      <c r="A14" s="19"/>
      <c r="B14" s="43" t="s">
        <v>188</v>
      </c>
      <c r="C14" s="37" t="str">
        <f>IF(B14="..select","",VLOOKUP(B14,Values!$A$2:$B$32,2,FALSE))</f>
        <v/>
      </c>
      <c r="D14" s="41"/>
      <c r="E14" s="42" t="s">
        <v>188</v>
      </c>
      <c r="F14" s="41" t="str">
        <f>IF(ISERROR((VLOOKUP(B14,Values!$A$2:$F$32,'Future Role Requirements'!G14,FALSE))),"",VLOOKUP(B14,Values!$A$2:$F$32,'Future Role Requirements'!G14,FALSE))</f>
        <v/>
      </c>
      <c r="G14" s="51">
        <f>VLOOKUP(E14,Values!$A$34:$C$42,3,FALSE)</f>
        <v>0</v>
      </c>
      <c r="H14" s="51">
        <f>VLOOKUP($E14,Values!$A$34:$C$42,2,FALSE)</f>
        <v>0</v>
      </c>
    </row>
    <row r="15" spans="1:8" s="20" customFormat="1" ht="77.5" customHeight="1">
      <c r="A15" s="19"/>
      <c r="B15" s="43" t="s">
        <v>188</v>
      </c>
      <c r="C15" s="37" t="str">
        <f>IF(B15="..select","",VLOOKUP(B15,Values!$A$2:$B$32,2,FALSE))</f>
        <v/>
      </c>
      <c r="D15" s="41"/>
      <c r="E15" s="42" t="s">
        <v>188</v>
      </c>
      <c r="F15" s="41" t="str">
        <f>IF(ISERROR((VLOOKUP(B15,Values!$A$2:$F$32,'Future Role Requirements'!G15,FALSE))),"",VLOOKUP(B15,Values!$A$2:$F$32,'Future Role Requirements'!G15,FALSE))</f>
        <v/>
      </c>
      <c r="G15" s="51">
        <f>VLOOKUP(E15,Values!$A$34:$C$42,3,FALSE)</f>
        <v>0</v>
      </c>
      <c r="H15" s="51">
        <f>VLOOKUP($E15,Values!$A$34:$C$42,2,FALSE)</f>
        <v>0</v>
      </c>
    </row>
    <row r="16" spans="1:8" s="20" customFormat="1" ht="77.5" customHeight="1">
      <c r="A16" s="19"/>
      <c r="B16" s="43" t="s">
        <v>188</v>
      </c>
      <c r="C16" s="37" t="str">
        <f>IF(B16="..select","",VLOOKUP(B16,Values!$A$2:$B$32,2,FALSE))</f>
        <v/>
      </c>
      <c r="D16" s="41"/>
      <c r="E16" s="42" t="s">
        <v>188</v>
      </c>
      <c r="F16" s="41" t="str">
        <f>IF(ISERROR((VLOOKUP(B16,Values!$A$2:$F$32,'Future Role Requirements'!G16,FALSE))),"",VLOOKUP(B16,Values!$A$2:$F$32,'Future Role Requirements'!G16,FALSE))</f>
        <v/>
      </c>
      <c r="G16" s="51">
        <f>VLOOKUP(E16,Values!$A$34:$C$42,3,FALSE)</f>
        <v>0</v>
      </c>
      <c r="H16" s="51">
        <f>VLOOKUP($E16,Values!$A$34:$C$42,2,FALSE)</f>
        <v>0</v>
      </c>
    </row>
    <row r="17" spans="1:8" s="20" customFormat="1" ht="77.5" customHeight="1">
      <c r="A17" s="19"/>
      <c r="B17" s="43" t="s">
        <v>188</v>
      </c>
      <c r="C17" s="37" t="str">
        <f>IF(B17="..select","",VLOOKUP(B17,Values!$A$2:$B$32,2,FALSE))</f>
        <v/>
      </c>
      <c r="D17" s="41"/>
      <c r="E17" s="42" t="s">
        <v>188</v>
      </c>
      <c r="F17" s="41" t="str">
        <f>IF(ISERROR((VLOOKUP(B17,Values!$A$2:$F$32,'Future Role Requirements'!G17,FALSE))),"",VLOOKUP(B17,Values!$A$2:$F$32,'Future Role Requirements'!G17,FALSE))</f>
        <v/>
      </c>
      <c r="G17" s="51">
        <f>VLOOKUP(E17,Values!$A$34:$C$42,3,FALSE)</f>
        <v>0</v>
      </c>
      <c r="H17" s="51">
        <f>VLOOKUP($E17,Values!$A$34:$C$42,2,FALSE)</f>
        <v>0</v>
      </c>
    </row>
    <row r="18" spans="1:8" s="20" customFormat="1" ht="77.5" customHeight="1">
      <c r="A18" s="19"/>
      <c r="B18" s="43" t="s">
        <v>188</v>
      </c>
      <c r="C18" s="37" t="str">
        <f>IF(B18="..select","",VLOOKUP(B18,Values!$A$2:$B$32,2,FALSE))</f>
        <v/>
      </c>
      <c r="D18" s="41"/>
      <c r="E18" s="42" t="s">
        <v>188</v>
      </c>
      <c r="F18" s="41" t="str">
        <f>IF(ISERROR((VLOOKUP(B18,Values!$A$2:$F$32,'Future Role Requirements'!G18,FALSE))),"",VLOOKUP(B18,Values!$A$2:$F$32,'Future Role Requirements'!G18,FALSE))</f>
        <v/>
      </c>
      <c r="G18" s="51">
        <f>VLOOKUP(E18,Values!$A$34:$C$42,3,FALSE)</f>
        <v>0</v>
      </c>
      <c r="H18" s="51">
        <f>VLOOKUP($E18,Values!$A$34:$C$42,2,FALSE)</f>
        <v>0</v>
      </c>
    </row>
    <row r="19" spans="1:8" s="20" customFormat="1" ht="77.5" customHeight="1">
      <c r="A19" s="19"/>
      <c r="B19" s="43" t="s">
        <v>188</v>
      </c>
      <c r="C19" s="37" t="str">
        <f>IF(B19="..select","",VLOOKUP(B19,Values!$A$2:$B$32,2,FALSE))</f>
        <v/>
      </c>
      <c r="D19" s="41"/>
      <c r="E19" s="42" t="s">
        <v>188</v>
      </c>
      <c r="F19" s="41" t="str">
        <f>IF(ISERROR((VLOOKUP(B19,Values!$A$2:$F$32,'Future Role Requirements'!G19,FALSE))),"",VLOOKUP(B19,Values!$A$2:$F$32,'Future Role Requirements'!G19,FALSE))</f>
        <v/>
      </c>
      <c r="G19" s="51">
        <f>VLOOKUP(E19,Values!$A$34:$C$42,3,FALSE)</f>
        <v>0</v>
      </c>
      <c r="H19" s="51">
        <f>VLOOKUP($E19,Values!$A$34:$C$42,2,FALSE)</f>
        <v>0</v>
      </c>
    </row>
    <row r="20" spans="1:8" s="20" customFormat="1" ht="77.5" customHeight="1">
      <c r="A20" s="19"/>
      <c r="B20" s="43" t="s">
        <v>188</v>
      </c>
      <c r="C20" s="37" t="str">
        <f>IF(B20="..select","",VLOOKUP(B20,Values!$A$2:$B$32,2,FALSE))</f>
        <v/>
      </c>
      <c r="D20" s="41"/>
      <c r="E20" s="42" t="s">
        <v>188</v>
      </c>
      <c r="F20" s="41" t="str">
        <f>IF(ISERROR((VLOOKUP(B20,Values!$A$2:$F$32,'Future Role Requirements'!G20,FALSE))),"",VLOOKUP(B20,Values!$A$2:$F$32,'Future Role Requirements'!G20,FALSE))</f>
        <v/>
      </c>
      <c r="G20" s="51">
        <f>VLOOKUP(E20,Values!$A$34:$C$42,3,FALSE)</f>
        <v>0</v>
      </c>
      <c r="H20" s="51">
        <f>VLOOKUP($E20,Values!$A$34:$C$42,2,FALSE)</f>
        <v>0</v>
      </c>
    </row>
    <row r="21" spans="1:8" ht="15" hidden="1">
      <c r="B21" s="2"/>
    </row>
    <row r="22" spans="1:8" ht="15" hidden="1"/>
    <row r="23" spans="1:8" ht="15" hidden="1"/>
    <row r="24" spans="1:8" ht="15" hidden="1"/>
    <row r="25" spans="1:8" ht="15" hidden="1"/>
    <row r="26" spans="1:8" ht="15" hidden="1">
      <c r="C26" s="3"/>
      <c r="D26" s="3"/>
    </row>
    <row r="27" spans="1:8" ht="15" hidden="1">
      <c r="C27" s="3"/>
      <c r="D27" s="3"/>
    </row>
    <row r="28" spans="1:8" ht="15" hidden="1">
      <c r="C28" s="3"/>
      <c r="D28" s="3"/>
    </row>
    <row r="29" spans="1:8" ht="15" hidden="1">
      <c r="C29" s="3"/>
      <c r="D29" s="3"/>
    </row>
    <row r="30" spans="1:8" ht="15" hidden="1">
      <c r="C30" s="3"/>
      <c r="D30" s="3"/>
    </row>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sheetData>
  <mergeCells count="1">
    <mergeCell ref="B2:B8"/>
  </mergeCells>
  <conditionalFormatting sqref="B11:B20">
    <cfRule type="duplicateValues" dxfId="1" priority="1"/>
  </conditionalFormatting>
  <dataValidations count="2">
    <dataValidation type="list" allowBlank="1" showInputMessage="1" showErrorMessage="1" sqref="E11:E20" xr:uid="{22E7888C-0AC7-4493-BDBD-853D2BD1E9E7}">
      <formula1>scale</formula1>
    </dataValidation>
    <dataValidation type="list" allowBlank="1" showInputMessage="1" showErrorMessage="1" sqref="B11:B20" xr:uid="{25E2B985-8843-41C7-AD8C-26964E365F2F}">
      <formula1>caplist</formula1>
    </dataValidation>
  </dataValidations>
  <pageMargins left="0.7" right="0.7" top="0.75" bottom="0.75" header="0.3" footer="0.3"/>
  <pageSetup paperSize="9" scale="39" orientation="portrait" r:id="rId1"/>
  <headerFooter>
    <oddFooter>&amp;L&amp;1#&amp;"Calibri"&amp;11&amp;K000000Unofficial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4E54-740B-404B-84A5-5155C3D630A8}">
  <dimension ref="A1:D31"/>
  <sheetViews>
    <sheetView workbookViewId="0">
      <selection activeCell="C2" sqref="C2:C11"/>
    </sheetView>
  </sheetViews>
  <sheetFormatPr baseColWidth="10" defaultColWidth="9" defaultRowHeight="15"/>
  <cols>
    <col min="1" max="1" width="15" style="54" bestFit="1" customWidth="1"/>
    <col min="2" max="2" width="9" style="54"/>
    <col min="3" max="3" width="9.83203125" style="54" bestFit="1" customWidth="1"/>
    <col min="4" max="16384" width="9" style="54"/>
  </cols>
  <sheetData>
    <row r="1" spans="1:4" ht="16" thickBot="1">
      <c r="A1" s="53" t="s">
        <v>210</v>
      </c>
      <c r="C1" s="53" t="s">
        <v>211</v>
      </c>
      <c r="D1" s="53" t="s">
        <v>212</v>
      </c>
    </row>
    <row r="2" spans="1:4" ht="16" thickBot="1">
      <c r="A2" s="39" t="s">
        <v>191</v>
      </c>
      <c r="C2" s="43" t="s">
        <v>50</v>
      </c>
      <c r="D2" s="39" t="s">
        <v>19</v>
      </c>
    </row>
    <row r="3" spans="1:4" ht="16" thickBot="1">
      <c r="A3" s="42" t="s">
        <v>18</v>
      </c>
      <c r="C3" s="43" t="s">
        <v>84</v>
      </c>
      <c r="D3" s="39" t="s">
        <v>190</v>
      </c>
    </row>
    <row r="4" spans="1:4" ht="16" thickBot="1">
      <c r="A4" s="42" t="s">
        <v>19</v>
      </c>
      <c r="C4" s="43" t="s">
        <v>60</v>
      </c>
      <c r="D4" s="39" t="s">
        <v>19</v>
      </c>
    </row>
    <row r="5" spans="1:4" ht="16" thickBot="1">
      <c r="A5" s="42" t="s">
        <v>18</v>
      </c>
      <c r="C5" s="43" t="s">
        <v>8</v>
      </c>
      <c r="D5" s="39" t="s">
        <v>19</v>
      </c>
    </row>
    <row r="6" spans="1:4" ht="16" thickBot="1">
      <c r="A6" s="42" t="s">
        <v>190</v>
      </c>
      <c r="C6" s="43" t="s">
        <v>78</v>
      </c>
      <c r="D6" s="39" t="s">
        <v>19</v>
      </c>
    </row>
    <row r="7" spans="1:4" ht="16" thickBot="1">
      <c r="A7" s="42" t="s">
        <v>19</v>
      </c>
      <c r="C7" s="43" t="s">
        <v>108</v>
      </c>
      <c r="D7" s="39" t="s">
        <v>18</v>
      </c>
    </row>
    <row r="8" spans="1:4" ht="16" thickBot="1">
      <c r="A8" s="42" t="s">
        <v>190</v>
      </c>
      <c r="C8" s="43" t="s">
        <v>120</v>
      </c>
      <c r="D8" s="39" t="s">
        <v>190</v>
      </c>
    </row>
    <row r="9" spans="1:4" ht="16" thickBot="1">
      <c r="A9" s="42" t="s">
        <v>189</v>
      </c>
      <c r="C9" s="43" t="s">
        <v>9</v>
      </c>
      <c r="D9" s="39" t="s">
        <v>191</v>
      </c>
    </row>
    <row r="10" spans="1:4" ht="16" thickBot="1">
      <c r="A10" s="42" t="s">
        <v>191</v>
      </c>
      <c r="C10" s="43" t="s">
        <v>14</v>
      </c>
      <c r="D10" s="39" t="s">
        <v>18</v>
      </c>
    </row>
    <row r="11" spans="1:4">
      <c r="A11" s="42" t="s">
        <v>19</v>
      </c>
      <c r="C11" s="43" t="s">
        <v>114</v>
      </c>
      <c r="D11" s="39" t="s">
        <v>18</v>
      </c>
    </row>
    <row r="12" spans="1:4">
      <c r="A12" s="42" t="s">
        <v>190</v>
      </c>
    </row>
    <row r="13" spans="1:4">
      <c r="A13" s="42" t="s">
        <v>18</v>
      </c>
    </row>
    <row r="14" spans="1:4">
      <c r="A14" s="42" t="s">
        <v>19</v>
      </c>
    </row>
    <row r="15" spans="1:4">
      <c r="A15" s="42" t="s">
        <v>19</v>
      </c>
    </row>
    <row r="16" spans="1:4">
      <c r="A16" s="42" t="s">
        <v>191</v>
      </c>
    </row>
    <row r="17" spans="1:1">
      <c r="A17" s="43" t="s">
        <v>18</v>
      </c>
    </row>
    <row r="18" spans="1:1">
      <c r="A18" s="42" t="s">
        <v>17</v>
      </c>
    </row>
    <row r="19" spans="1:1">
      <c r="A19" s="42" t="s">
        <v>18</v>
      </c>
    </row>
    <row r="20" spans="1:1">
      <c r="A20" s="42" t="s">
        <v>189</v>
      </c>
    </row>
    <row r="21" spans="1:1">
      <c r="A21" s="42" t="s">
        <v>190</v>
      </c>
    </row>
    <row r="22" spans="1:1">
      <c r="A22" s="42" t="s">
        <v>190</v>
      </c>
    </row>
    <row r="23" spans="1:1">
      <c r="A23" s="42" t="s">
        <v>190</v>
      </c>
    </row>
    <row r="24" spans="1:1">
      <c r="A24" s="42" t="s">
        <v>18</v>
      </c>
    </row>
    <row r="25" spans="1:1">
      <c r="A25" s="42" t="s">
        <v>190</v>
      </c>
    </row>
    <row r="26" spans="1:1">
      <c r="A26" s="42" t="s">
        <v>191</v>
      </c>
    </row>
    <row r="27" spans="1:1">
      <c r="A27" s="42" t="s">
        <v>19</v>
      </c>
    </row>
    <row r="28" spans="1:1">
      <c r="A28" s="42" t="s">
        <v>19</v>
      </c>
    </row>
    <row r="29" spans="1:1">
      <c r="A29" s="42" t="s">
        <v>190</v>
      </c>
    </row>
    <row r="30" spans="1:1">
      <c r="A30" s="42" t="s">
        <v>17</v>
      </c>
    </row>
    <row r="31" spans="1:1">
      <c r="A31" s="42" t="s">
        <v>18</v>
      </c>
    </row>
  </sheetData>
  <conditionalFormatting sqref="C2:C11">
    <cfRule type="duplicateValues" dxfId="0" priority="1"/>
  </conditionalFormatting>
  <dataValidations count="2">
    <dataValidation type="list" allowBlank="1" showInputMessage="1" showErrorMessage="1" sqref="A2:A31 D2:D11" xr:uid="{35F21FA3-F8D7-49CB-B9B4-5BCF5E0846B1}">
      <formula1>scale</formula1>
    </dataValidation>
    <dataValidation type="list" allowBlank="1" showInputMessage="1" showErrorMessage="1" sqref="C2:C11" xr:uid="{76EEC619-5DCA-48B0-98D6-1CD94C9ED0FD}">
      <formula1>caplist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91EE-2EC6-4C4C-AD84-A3A00A170298}">
  <dimension ref="A1:F73"/>
  <sheetViews>
    <sheetView topLeftCell="A22" zoomScale="85" zoomScaleNormal="85" workbookViewId="0">
      <selection activeCell="B41" sqref="B41"/>
    </sheetView>
  </sheetViews>
  <sheetFormatPr baseColWidth="10" defaultColWidth="9" defaultRowHeight="15"/>
  <cols>
    <col min="1" max="1" width="30" style="7" bestFit="1" customWidth="1"/>
    <col min="2" max="2" width="136.1640625" style="7" bestFit="1" customWidth="1"/>
    <col min="3" max="3" width="209.5" style="7" bestFit="1" customWidth="1"/>
    <col min="4" max="4" width="177.33203125" style="7" bestFit="1" customWidth="1"/>
    <col min="5" max="5" width="115" style="7" bestFit="1" customWidth="1"/>
    <col min="6" max="6" width="222" style="7" bestFit="1" customWidth="1"/>
    <col min="7" max="16384" width="9" style="7"/>
  </cols>
  <sheetData>
    <row r="1" spans="1:6">
      <c r="A1" s="6" t="s">
        <v>0</v>
      </c>
      <c r="B1" s="6" t="s">
        <v>15</v>
      </c>
      <c r="C1" s="6" t="s">
        <v>16</v>
      </c>
      <c r="D1" s="6" t="s">
        <v>17</v>
      </c>
      <c r="E1" s="6" t="s">
        <v>18</v>
      </c>
      <c r="F1" s="6" t="s">
        <v>19</v>
      </c>
    </row>
    <row r="2" spans="1:6">
      <c r="A2" s="11" t="s">
        <v>188</v>
      </c>
      <c r="B2" s="6" t="s">
        <v>209</v>
      </c>
      <c r="C2" s="6" t="s">
        <v>194</v>
      </c>
      <c r="D2" s="6" t="s">
        <v>193</v>
      </c>
      <c r="E2" s="6" t="s">
        <v>193</v>
      </c>
      <c r="F2" s="6" t="s">
        <v>193</v>
      </c>
    </row>
    <row r="3" spans="1:6">
      <c r="A3" s="8" t="s">
        <v>2</v>
      </c>
      <c r="B3" s="8" t="s">
        <v>20</v>
      </c>
      <c r="C3" s="8" t="s">
        <v>21</v>
      </c>
      <c r="D3" s="8" t="s">
        <v>22</v>
      </c>
      <c r="E3" s="8" t="s">
        <v>23</v>
      </c>
      <c r="F3" s="15" t="s">
        <v>24</v>
      </c>
    </row>
    <row r="4" spans="1:6">
      <c r="A4" s="8" t="s">
        <v>3</v>
      </c>
      <c r="B4" s="8" t="s">
        <v>25</v>
      </c>
      <c r="C4" s="8" t="s">
        <v>26</v>
      </c>
      <c r="D4" s="8" t="s">
        <v>27</v>
      </c>
      <c r="E4" s="8" t="s">
        <v>28</v>
      </c>
      <c r="F4" s="15" t="s">
        <v>29</v>
      </c>
    </row>
    <row r="5" spans="1:6">
      <c r="A5" s="8" t="s">
        <v>4</v>
      </c>
      <c r="B5" s="9" t="s">
        <v>30</v>
      </c>
      <c r="C5" s="9" t="s">
        <v>31</v>
      </c>
      <c r="D5" s="8" t="s">
        <v>32</v>
      </c>
      <c r="E5" s="8" t="s">
        <v>33</v>
      </c>
      <c r="F5" s="15" t="s">
        <v>34</v>
      </c>
    </row>
    <row r="6" spans="1:6">
      <c r="A6" s="8" t="s">
        <v>5</v>
      </c>
      <c r="B6" s="8" t="s">
        <v>35</v>
      </c>
      <c r="C6" s="8" t="s">
        <v>36</v>
      </c>
      <c r="D6" s="8" t="s">
        <v>37</v>
      </c>
      <c r="E6" s="8" t="s">
        <v>38</v>
      </c>
      <c r="F6" s="15" t="s">
        <v>39</v>
      </c>
    </row>
    <row r="7" spans="1:6">
      <c r="A7" s="8" t="s">
        <v>6</v>
      </c>
      <c r="B7" s="8" t="s">
        <v>40</v>
      </c>
      <c r="C7" s="8" t="s">
        <v>41</v>
      </c>
      <c r="D7" s="8" t="s">
        <v>42</v>
      </c>
      <c r="E7" s="8" t="s">
        <v>43</v>
      </c>
      <c r="F7" s="15" t="s">
        <v>44</v>
      </c>
    </row>
    <row r="8" spans="1:6">
      <c r="A8" s="8" t="s">
        <v>7</v>
      </c>
      <c r="B8" s="8" t="s">
        <v>45</v>
      </c>
      <c r="C8" s="8" t="s">
        <v>46</v>
      </c>
      <c r="D8" s="8" t="s">
        <v>47</v>
      </c>
      <c r="E8" s="8" t="s">
        <v>48</v>
      </c>
      <c r="F8" s="15" t="s">
        <v>49</v>
      </c>
    </row>
    <row r="9" spans="1:6">
      <c r="A9" s="10" t="s">
        <v>50</v>
      </c>
      <c r="B9" s="11" t="s">
        <v>51</v>
      </c>
      <c r="C9" s="10" t="s">
        <v>52</v>
      </c>
      <c r="D9" s="10" t="s">
        <v>53</v>
      </c>
      <c r="E9" s="10" t="s">
        <v>54</v>
      </c>
      <c r="F9" s="16" t="s">
        <v>186</v>
      </c>
    </row>
    <row r="10" spans="1:6" ht="14.25" customHeight="1">
      <c r="A10" s="10" t="s">
        <v>84</v>
      </c>
      <c r="B10" s="12" t="s">
        <v>55</v>
      </c>
      <c r="C10" s="13" t="s">
        <v>56</v>
      </c>
      <c r="D10" s="12" t="s">
        <v>57</v>
      </c>
      <c r="E10" s="12" t="s">
        <v>58</v>
      </c>
      <c r="F10" s="17" t="s">
        <v>59</v>
      </c>
    </row>
    <row r="11" spans="1:6">
      <c r="A11" s="10" t="s">
        <v>60</v>
      </c>
      <c r="B11" s="11" t="s">
        <v>61</v>
      </c>
      <c r="C11" s="10" t="s">
        <v>62</v>
      </c>
      <c r="D11" s="10" t="s">
        <v>63</v>
      </c>
      <c r="E11" s="10" t="s">
        <v>64</v>
      </c>
      <c r="F11" s="18" t="s">
        <v>65</v>
      </c>
    </row>
    <row r="12" spans="1:6">
      <c r="A12" s="10" t="s">
        <v>66</v>
      </c>
      <c r="B12" s="11" t="s">
        <v>67</v>
      </c>
      <c r="C12" s="10" t="s">
        <v>68</v>
      </c>
      <c r="D12" s="10" t="s">
        <v>69</v>
      </c>
      <c r="E12" s="10" t="s">
        <v>70</v>
      </c>
      <c r="F12" s="16" t="s">
        <v>71</v>
      </c>
    </row>
    <row r="13" spans="1:6">
      <c r="A13" s="10" t="s">
        <v>72</v>
      </c>
      <c r="B13" s="11" t="s">
        <v>73</v>
      </c>
      <c r="C13" s="10" t="s">
        <v>74</v>
      </c>
      <c r="D13" s="10" t="s">
        <v>75</v>
      </c>
      <c r="E13" s="10" t="s">
        <v>76</v>
      </c>
      <c r="F13" s="16" t="s">
        <v>77</v>
      </c>
    </row>
    <row r="14" spans="1:6">
      <c r="A14" s="10" t="s">
        <v>78</v>
      </c>
      <c r="B14" s="11" t="s">
        <v>79</v>
      </c>
      <c r="C14" s="10" t="s">
        <v>80</v>
      </c>
      <c r="D14" s="10" t="s">
        <v>81</v>
      </c>
      <c r="E14" s="10" t="s">
        <v>82</v>
      </c>
      <c r="F14" s="16" t="s">
        <v>83</v>
      </c>
    </row>
    <row r="15" spans="1:6">
      <c r="A15" s="8" t="s">
        <v>85</v>
      </c>
      <c r="B15" s="8" t="s">
        <v>86</v>
      </c>
      <c r="C15" s="8" t="s">
        <v>87</v>
      </c>
      <c r="D15" s="8" t="s">
        <v>88</v>
      </c>
      <c r="E15" s="8" t="s">
        <v>89</v>
      </c>
      <c r="F15" s="15" t="s">
        <v>90</v>
      </c>
    </row>
    <row r="16" spans="1:6">
      <c r="A16" s="8" t="s">
        <v>91</v>
      </c>
      <c r="B16" s="8" t="s">
        <v>92</v>
      </c>
      <c r="C16" s="8" t="s">
        <v>93</v>
      </c>
      <c r="D16" s="8" t="s">
        <v>94</v>
      </c>
      <c r="E16" s="8" t="s">
        <v>95</v>
      </c>
      <c r="F16" s="15" t="s">
        <v>96</v>
      </c>
    </row>
    <row r="17" spans="1:6">
      <c r="A17" s="8" t="s">
        <v>97</v>
      </c>
      <c r="B17" s="8" t="s">
        <v>98</v>
      </c>
      <c r="C17" s="8" t="s">
        <v>99</v>
      </c>
      <c r="D17" s="8" t="s">
        <v>100</v>
      </c>
      <c r="E17" s="8" t="s">
        <v>101</v>
      </c>
      <c r="F17" s="15" t="s">
        <v>102</v>
      </c>
    </row>
    <row r="18" spans="1:6">
      <c r="A18" s="8" t="s">
        <v>8</v>
      </c>
      <c r="B18" s="8" t="s">
        <v>103</v>
      </c>
      <c r="C18" s="8" t="s">
        <v>104</v>
      </c>
      <c r="D18" s="8" t="s">
        <v>105</v>
      </c>
      <c r="E18" s="8" t="s">
        <v>106</v>
      </c>
      <c r="F18" s="15" t="s">
        <v>107</v>
      </c>
    </row>
    <row r="19" spans="1:6">
      <c r="A19" s="8" t="s">
        <v>108</v>
      </c>
      <c r="B19" s="8" t="s">
        <v>109</v>
      </c>
      <c r="C19" s="8" t="s">
        <v>110</v>
      </c>
      <c r="D19" s="8" t="s">
        <v>111</v>
      </c>
      <c r="E19" s="8" t="s">
        <v>112</v>
      </c>
      <c r="F19" s="15" t="s">
        <v>113</v>
      </c>
    </row>
    <row r="20" spans="1:6">
      <c r="A20" s="8" t="s">
        <v>114</v>
      </c>
      <c r="B20" s="8" t="s">
        <v>115</v>
      </c>
      <c r="C20" s="8" t="s">
        <v>116</v>
      </c>
      <c r="D20" s="8" t="s">
        <v>117</v>
      </c>
      <c r="E20" s="8" t="s">
        <v>118</v>
      </c>
      <c r="F20" s="15" t="s">
        <v>119</v>
      </c>
    </row>
    <row r="21" spans="1:6">
      <c r="A21" s="8" t="s">
        <v>120</v>
      </c>
      <c r="B21" s="8" t="s">
        <v>121</v>
      </c>
      <c r="C21" s="8" t="s">
        <v>122</v>
      </c>
      <c r="D21" s="8" t="s">
        <v>123</v>
      </c>
      <c r="E21" s="8" t="s">
        <v>124</v>
      </c>
      <c r="F21" s="15" t="s">
        <v>125</v>
      </c>
    </row>
    <row r="22" spans="1:6">
      <c r="A22" s="8" t="s">
        <v>126</v>
      </c>
      <c r="B22" s="8" t="s">
        <v>127</v>
      </c>
      <c r="C22" s="8" t="s">
        <v>128</v>
      </c>
      <c r="D22" s="8" t="s">
        <v>129</v>
      </c>
      <c r="E22" s="8" t="s">
        <v>130</v>
      </c>
      <c r="F22" s="15" t="s">
        <v>131</v>
      </c>
    </row>
    <row r="23" spans="1:6">
      <c r="A23" s="8" t="s">
        <v>132</v>
      </c>
      <c r="B23" s="8" t="s">
        <v>133</v>
      </c>
      <c r="C23" s="8" t="s">
        <v>134</v>
      </c>
      <c r="D23" s="8" t="s">
        <v>135</v>
      </c>
      <c r="E23" s="8" t="s">
        <v>136</v>
      </c>
      <c r="F23" s="15" t="s">
        <v>137</v>
      </c>
    </row>
    <row r="24" spans="1:6">
      <c r="A24" s="8" t="s">
        <v>138</v>
      </c>
      <c r="B24" s="8" t="s">
        <v>139</v>
      </c>
      <c r="C24" s="8" t="s">
        <v>140</v>
      </c>
      <c r="D24" s="8" t="s">
        <v>141</v>
      </c>
      <c r="E24" s="8" t="s">
        <v>142</v>
      </c>
      <c r="F24" s="15" t="s">
        <v>143</v>
      </c>
    </row>
    <row r="25" spans="1:6">
      <c r="A25" s="8" t="s">
        <v>144</v>
      </c>
      <c r="B25" s="8" t="s">
        <v>145</v>
      </c>
      <c r="C25" s="8" t="s">
        <v>146</v>
      </c>
      <c r="D25" s="8" t="s">
        <v>147</v>
      </c>
      <c r="E25" s="8" t="s">
        <v>148</v>
      </c>
      <c r="F25" s="15" t="s">
        <v>149</v>
      </c>
    </row>
    <row r="26" spans="1:6">
      <c r="A26" s="8" t="s">
        <v>14</v>
      </c>
      <c r="B26" s="8" t="s">
        <v>150</v>
      </c>
      <c r="C26" s="8" t="s">
        <v>151</v>
      </c>
      <c r="D26" s="8" t="s">
        <v>152</v>
      </c>
      <c r="E26" s="8" t="s">
        <v>153</v>
      </c>
      <c r="F26" s="15" t="s">
        <v>154</v>
      </c>
    </row>
    <row r="27" spans="1:6">
      <c r="A27" s="8" t="s">
        <v>155</v>
      </c>
      <c r="B27" s="8" t="s">
        <v>156</v>
      </c>
      <c r="C27" s="8" t="s">
        <v>157</v>
      </c>
      <c r="D27" s="8" t="s">
        <v>158</v>
      </c>
      <c r="E27" s="8" t="s">
        <v>159</v>
      </c>
      <c r="F27" s="15" t="s">
        <v>160</v>
      </c>
    </row>
    <row r="28" spans="1:6">
      <c r="A28" s="8" t="s">
        <v>10</v>
      </c>
      <c r="B28" s="8" t="s">
        <v>161</v>
      </c>
      <c r="C28" s="8" t="s">
        <v>162</v>
      </c>
      <c r="D28" s="8" t="s">
        <v>163</v>
      </c>
      <c r="E28" s="8" t="s">
        <v>164</v>
      </c>
      <c r="F28" s="15" t="s">
        <v>165</v>
      </c>
    </row>
    <row r="29" spans="1:6">
      <c r="A29" s="8" t="s">
        <v>11</v>
      </c>
      <c r="B29" s="8" t="s">
        <v>166</v>
      </c>
      <c r="C29" s="8" t="s">
        <v>167</v>
      </c>
      <c r="D29" s="8" t="s">
        <v>168</v>
      </c>
      <c r="E29" s="8" t="s">
        <v>169</v>
      </c>
      <c r="F29" s="15" t="s">
        <v>170</v>
      </c>
    </row>
    <row r="30" spans="1:6">
      <c r="A30" s="8" t="s">
        <v>9</v>
      </c>
      <c r="B30" s="8" t="s">
        <v>171</v>
      </c>
      <c r="C30" s="8" t="s">
        <v>172</v>
      </c>
      <c r="D30" s="8" t="s">
        <v>173</v>
      </c>
      <c r="E30" s="8" t="s">
        <v>174</v>
      </c>
      <c r="F30" s="15" t="s">
        <v>175</v>
      </c>
    </row>
    <row r="31" spans="1:6">
      <c r="A31" s="8" t="s">
        <v>12</v>
      </c>
      <c r="B31" s="8" t="s">
        <v>176</v>
      </c>
      <c r="C31" s="8" t="s">
        <v>177</v>
      </c>
      <c r="D31" s="8" t="s">
        <v>178</v>
      </c>
      <c r="E31" s="8" t="s">
        <v>179</v>
      </c>
      <c r="F31" s="15" t="s">
        <v>180</v>
      </c>
    </row>
    <row r="32" spans="1:6">
      <c r="A32" s="8" t="s">
        <v>13</v>
      </c>
      <c r="B32" s="8" t="s">
        <v>181</v>
      </c>
      <c r="C32" s="8" t="s">
        <v>182</v>
      </c>
      <c r="D32" s="8" t="s">
        <v>183</v>
      </c>
      <c r="E32" s="8" t="s">
        <v>184</v>
      </c>
      <c r="F32" s="15" t="s">
        <v>185</v>
      </c>
    </row>
    <row r="33" spans="1:3">
      <c r="A33" s="14"/>
    </row>
    <row r="34" spans="1:3">
      <c r="A34" s="8" t="s">
        <v>188</v>
      </c>
    </row>
    <row r="35" spans="1:3">
      <c r="A35" s="8" t="s">
        <v>16</v>
      </c>
      <c r="B35" s="21">
        <v>1</v>
      </c>
      <c r="C35" s="7">
        <v>3</v>
      </c>
    </row>
    <row r="36" spans="1:3">
      <c r="A36" s="8" t="s">
        <v>189</v>
      </c>
      <c r="B36" s="21">
        <v>2</v>
      </c>
      <c r="C36" s="7">
        <v>3</v>
      </c>
    </row>
    <row r="37" spans="1:3">
      <c r="A37" s="8" t="s">
        <v>17</v>
      </c>
      <c r="B37" s="21">
        <v>3</v>
      </c>
      <c r="C37" s="7">
        <v>4</v>
      </c>
    </row>
    <row r="38" spans="1:3">
      <c r="A38" s="8" t="s">
        <v>190</v>
      </c>
      <c r="B38" s="21">
        <v>4</v>
      </c>
      <c r="C38" s="7">
        <v>4</v>
      </c>
    </row>
    <row r="39" spans="1:3">
      <c r="A39" s="8" t="s">
        <v>18</v>
      </c>
      <c r="B39" s="21">
        <v>5</v>
      </c>
      <c r="C39" s="7">
        <v>5</v>
      </c>
    </row>
    <row r="40" spans="1:3">
      <c r="A40" s="8" t="s">
        <v>191</v>
      </c>
      <c r="B40" s="21">
        <v>6</v>
      </c>
      <c r="C40" s="7">
        <v>5</v>
      </c>
    </row>
    <row r="41" spans="1:3">
      <c r="A41" s="8" t="s">
        <v>19</v>
      </c>
      <c r="B41" s="21">
        <v>7</v>
      </c>
      <c r="C41" s="7">
        <v>6</v>
      </c>
    </row>
    <row r="42" spans="1:3">
      <c r="A42" s="8" t="s">
        <v>192</v>
      </c>
      <c r="B42" s="21">
        <v>8</v>
      </c>
      <c r="C42" s="7">
        <v>6</v>
      </c>
    </row>
    <row r="44" spans="1:3">
      <c r="A44" s="8" t="s">
        <v>108</v>
      </c>
    </row>
    <row r="45" spans="1:3">
      <c r="A45" s="8" t="s">
        <v>138</v>
      </c>
    </row>
    <row r="46" spans="1:3">
      <c r="A46" s="8" t="s">
        <v>85</v>
      </c>
    </row>
    <row r="47" spans="1:3">
      <c r="A47" s="8" t="s">
        <v>14</v>
      </c>
    </row>
    <row r="48" spans="1:3">
      <c r="A48" s="8" t="s">
        <v>97</v>
      </c>
    </row>
    <row r="49" spans="1:1">
      <c r="A49" s="8" t="s">
        <v>10</v>
      </c>
    </row>
    <row r="50" spans="1:1">
      <c r="A50" s="8" t="s">
        <v>8</v>
      </c>
    </row>
    <row r="51" spans="1:1">
      <c r="A51" s="8" t="s">
        <v>3</v>
      </c>
    </row>
    <row r="52" spans="1:1">
      <c r="A52" s="10" t="s">
        <v>78</v>
      </c>
    </row>
    <row r="53" spans="1:1">
      <c r="A53" s="8" t="s">
        <v>120</v>
      </c>
    </row>
    <row r="54" spans="1:1">
      <c r="A54" s="10" t="s">
        <v>60</v>
      </c>
    </row>
    <row r="55" spans="1:1">
      <c r="A55" s="8" t="s">
        <v>126</v>
      </c>
    </row>
    <row r="56" spans="1:1">
      <c r="A56" s="8" t="s">
        <v>12</v>
      </c>
    </row>
    <row r="57" spans="1:1">
      <c r="A57" s="8" t="s">
        <v>9</v>
      </c>
    </row>
    <row r="58" spans="1:1">
      <c r="A58" s="8" t="s">
        <v>132</v>
      </c>
    </row>
    <row r="59" spans="1:1">
      <c r="A59" s="8" t="s">
        <v>155</v>
      </c>
    </row>
    <row r="60" spans="1:1">
      <c r="A60" s="8" t="s">
        <v>4</v>
      </c>
    </row>
    <row r="61" spans="1:1">
      <c r="A61" s="10" t="s">
        <v>84</v>
      </c>
    </row>
    <row r="62" spans="1:1">
      <c r="A62" s="10" t="s">
        <v>72</v>
      </c>
    </row>
    <row r="63" spans="1:1">
      <c r="A63" s="8" t="s">
        <v>114</v>
      </c>
    </row>
    <row r="64" spans="1:1">
      <c r="A64" s="8" t="s">
        <v>91</v>
      </c>
    </row>
    <row r="65" spans="1:1">
      <c r="A65" s="8" t="s">
        <v>6</v>
      </c>
    </row>
    <row r="66" spans="1:1">
      <c r="A66" s="8" t="s">
        <v>2</v>
      </c>
    </row>
    <row r="67" spans="1:1">
      <c r="A67" s="8" t="s">
        <v>13</v>
      </c>
    </row>
    <row r="68" spans="1:1">
      <c r="A68" s="8" t="s">
        <v>7</v>
      </c>
    </row>
    <row r="69" spans="1:1">
      <c r="A69" s="8" t="s">
        <v>144</v>
      </c>
    </row>
    <row r="70" spans="1:1">
      <c r="A70" s="10" t="s">
        <v>50</v>
      </c>
    </row>
    <row r="71" spans="1:1">
      <c r="A71" s="10" t="s">
        <v>66</v>
      </c>
    </row>
    <row r="72" spans="1:1">
      <c r="A72" s="8" t="s">
        <v>11</v>
      </c>
    </row>
    <row r="73" spans="1:1">
      <c r="A73" s="8" t="s">
        <v>5</v>
      </c>
    </row>
  </sheetData>
  <sortState xmlns:xlrd2="http://schemas.microsoft.com/office/spreadsheetml/2017/richdata2" ref="A44:A73">
    <sortCondition ref="A4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8F9FFE4E22AB42AF28030647D6749E" ma:contentTypeVersion="8" ma:contentTypeDescription="Create a new document." ma:contentTypeScope="" ma:versionID="39f9d2c037c81461d50df62b51de01de">
  <xsd:schema xmlns:xsd="http://www.w3.org/2001/XMLSchema" xmlns:xs="http://www.w3.org/2001/XMLSchema" xmlns:p="http://schemas.microsoft.com/office/2006/metadata/properties" xmlns:ns3="c209e87e-0272-45a1-8b7f-07c0db8be8b6" xmlns:ns4="eb3c346e-1b1b-45f7-b138-99b34125d9ea" targetNamespace="http://schemas.microsoft.com/office/2006/metadata/properties" ma:root="true" ma:fieldsID="bbd5828b789d7ce6361b6428d990060c" ns3:_="" ns4:_="">
    <xsd:import namespace="c209e87e-0272-45a1-8b7f-07c0db8be8b6"/>
    <xsd:import namespace="eb3c346e-1b1b-45f7-b138-99b34125d9e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9e87e-0272-45a1-8b7f-07c0db8be8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3c346e-1b1b-45f7-b138-99b34125d9e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493EB3-DC09-421E-B5A1-C9AB32ADF7D5}">
  <ds:schemaRefs>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purl.org/dc/elements/1.1/"/>
    <ds:schemaRef ds:uri="http://schemas.openxmlformats.org/package/2006/metadata/core-properties"/>
    <ds:schemaRef ds:uri="eb3c346e-1b1b-45f7-b138-99b34125d9ea"/>
    <ds:schemaRef ds:uri="c209e87e-0272-45a1-8b7f-07c0db8be8b6"/>
  </ds:schemaRefs>
</ds:datastoreItem>
</file>

<file path=customXml/itemProps2.xml><?xml version="1.0" encoding="utf-8"?>
<ds:datastoreItem xmlns:ds="http://schemas.openxmlformats.org/officeDocument/2006/customXml" ds:itemID="{36AF6BBA-4526-4D7E-945A-0091CEE072ED}">
  <ds:schemaRefs>
    <ds:schemaRef ds:uri="http://schemas.microsoft.com/sharepoint/v3/contenttype/forms"/>
  </ds:schemaRefs>
</ds:datastoreItem>
</file>

<file path=customXml/itemProps3.xml><?xml version="1.0" encoding="utf-8"?>
<ds:datastoreItem xmlns:ds="http://schemas.openxmlformats.org/officeDocument/2006/customXml" ds:itemID="{A7378988-1899-42B6-A99B-20B67CDEC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09e87e-0272-45a1-8b7f-07c0db8be8b6"/>
    <ds:schemaRef ds:uri="eb3c346e-1b1b-45f7-b138-99b34125d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Self Assessment</vt:lpstr>
      <vt:lpstr>Your Capability Profile</vt:lpstr>
      <vt:lpstr>Future Role Requirements</vt:lpstr>
      <vt:lpstr>Demo Values</vt:lpstr>
      <vt:lpstr>Values</vt:lpstr>
      <vt:lpstr>caplist</vt:lpstr>
      <vt:lpstr>'Your Capability Profile'!Print_Area</vt:lpstr>
      <vt:lpstr>scale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Khoo (VPSC)</dc:creator>
  <cp:lastModifiedBy>Aaron Khoo (VPSC)</cp:lastModifiedBy>
  <cp:lastPrinted>2020-02-04T00:53:22Z</cp:lastPrinted>
  <dcterms:created xsi:type="dcterms:W3CDTF">2020-01-08T03:21:25Z</dcterms:created>
  <dcterms:modified xsi:type="dcterms:W3CDTF">2020-10-01T04:36:56Z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c8a985-0a2b-4d80-962b-fbab263ca2b4_Enabled">
    <vt:lpwstr>True</vt:lpwstr>
  </property>
  <property fmtid="{D5CDD505-2E9C-101B-9397-08002B2CF9AE}" pid="3" name="MSIP_Label_a0c8a985-0a2b-4d80-962b-fbab263ca2b4_SiteId">
    <vt:lpwstr>722ea0be-3e1c-4b11-ad6f-9401d6856e24</vt:lpwstr>
  </property>
  <property fmtid="{D5CDD505-2E9C-101B-9397-08002B2CF9AE}" pid="4" name="MSIP_Label_a0c8a985-0a2b-4d80-962b-fbab263ca2b4_Owner">
    <vt:lpwstr>aaron.khoo@vpsc.vic.gov.au</vt:lpwstr>
  </property>
  <property fmtid="{D5CDD505-2E9C-101B-9397-08002B2CF9AE}" pid="5" name="MSIP_Label_a0c8a985-0a2b-4d80-962b-fbab263ca2b4_SetDate">
    <vt:lpwstr>2020-01-08T03:46:55.4467679Z</vt:lpwstr>
  </property>
  <property fmtid="{D5CDD505-2E9C-101B-9397-08002B2CF9AE}" pid="6" name="MSIP_Label_a0c8a985-0a2b-4d80-962b-fbab263ca2b4_Name">
    <vt:lpwstr>Unofficial</vt:lpwstr>
  </property>
  <property fmtid="{D5CDD505-2E9C-101B-9397-08002B2CF9AE}" pid="7" name="MSIP_Label_a0c8a985-0a2b-4d80-962b-fbab263ca2b4_Application">
    <vt:lpwstr>Microsoft Azure Information Protection</vt:lpwstr>
  </property>
  <property fmtid="{D5CDD505-2E9C-101B-9397-08002B2CF9AE}" pid="8" name="MSIP_Label_a0c8a985-0a2b-4d80-962b-fbab263ca2b4_Extended_MSFT_Method">
    <vt:lpwstr>Manual</vt:lpwstr>
  </property>
  <property fmtid="{D5CDD505-2E9C-101B-9397-08002B2CF9AE}" pid="9" name="Sensitivity">
    <vt:lpwstr>Unofficial</vt:lpwstr>
  </property>
  <property fmtid="{D5CDD505-2E9C-101B-9397-08002B2CF9AE}" pid="10" name="ContentTypeId">
    <vt:lpwstr>0x010100A88F9FFE4E22AB42AF28030647D6749E</vt:lpwstr>
  </property>
</Properties>
</file>